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32" i="1" l="1"/>
  <c r="M26" i="1"/>
  <c r="F21" i="1"/>
  <c r="F17" i="1"/>
  <c r="F1" i="1"/>
  <c r="G5" i="1"/>
  <c r="G7" i="1"/>
  <c r="G9" i="1"/>
  <c r="G11" i="1"/>
  <c r="G13" i="1"/>
  <c r="G15" i="1"/>
  <c r="G17" i="1"/>
  <c r="G19" i="1"/>
  <c r="G21" i="1"/>
  <c r="G23" i="1"/>
  <c r="G25" i="1"/>
  <c r="G27" i="1"/>
  <c r="G31" i="1"/>
  <c r="G33" i="1"/>
  <c r="G3" i="1"/>
  <c r="G1" i="1"/>
  <c r="F34" i="1"/>
  <c r="F33" i="1"/>
  <c r="D32" i="1"/>
  <c r="F31" i="1"/>
  <c r="F30" i="1"/>
  <c r="F29" i="1"/>
  <c r="G29" i="1" s="1"/>
  <c r="M27" i="1"/>
  <c r="L26" i="1"/>
  <c r="M25" i="1"/>
  <c r="F28" i="1"/>
  <c r="F27" i="1"/>
  <c r="F25" i="1"/>
  <c r="F26" i="1"/>
  <c r="F24" i="1"/>
  <c r="F23" i="1"/>
  <c r="D21" i="1"/>
  <c r="F22" i="1"/>
  <c r="F20" i="1"/>
  <c r="F19" i="1"/>
  <c r="F18" i="1"/>
  <c r="D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3" i="1"/>
  <c r="F2" i="1"/>
  <c r="E33" i="1" l="1"/>
  <c r="E31" i="1"/>
  <c r="D34" i="1"/>
  <c r="D33" i="1"/>
  <c r="D31" i="1"/>
  <c r="D30" i="1"/>
  <c r="D29" i="1"/>
  <c r="E29" i="1" s="1"/>
  <c r="L27" i="1"/>
  <c r="L25" i="1"/>
  <c r="E27" i="1"/>
  <c r="D28" i="1"/>
  <c r="D27" i="1"/>
  <c r="E25" i="1"/>
  <c r="D26" i="1"/>
  <c r="D25" i="1"/>
  <c r="E23" i="1"/>
  <c r="D24" i="1"/>
  <c r="D23" i="1"/>
  <c r="E21" i="1"/>
  <c r="D22" i="1"/>
  <c r="E19" i="1"/>
  <c r="D20" i="1"/>
  <c r="D19" i="1"/>
  <c r="E15" i="1"/>
  <c r="D16" i="1"/>
  <c r="D15" i="1"/>
  <c r="E13" i="1"/>
  <c r="D14" i="1"/>
  <c r="D13" i="1"/>
  <c r="E11" i="1"/>
  <c r="D12" i="1"/>
  <c r="D11" i="1"/>
  <c r="E9" i="1"/>
  <c r="D10" i="1"/>
  <c r="D9" i="1"/>
  <c r="E17" i="1"/>
  <c r="D18" i="1"/>
  <c r="D8" i="1"/>
  <c r="D7" i="1"/>
  <c r="E7" i="1" s="1"/>
  <c r="D6" i="1"/>
  <c r="D5" i="1"/>
  <c r="E5" i="1" s="1"/>
  <c r="D4" i="1"/>
  <c r="E3" i="1"/>
  <c r="D2" i="1"/>
  <c r="D1" i="1"/>
  <c r="E1" i="1" l="1"/>
</calcChain>
</file>

<file path=xl/sharedStrings.xml><?xml version="1.0" encoding="utf-8"?>
<sst xmlns="http://schemas.openxmlformats.org/spreadsheetml/2006/main" count="92" uniqueCount="75">
  <si>
    <t>Δείκτες αποδοτικότητας</t>
  </si>
  <si>
    <t>Μικτό περιθώριο κέρδους=</t>
  </si>
  <si>
    <t>Καθαρό περιθώριο κέρδους=</t>
  </si>
  <si>
    <t>Χρηματοοικονομική αποδατικότητα=</t>
  </si>
  <si>
    <t>Βιομηχανική αποδοτικότητα=</t>
  </si>
  <si>
    <t>Δείκτης κυκλοφορίας ενεργητικού=</t>
  </si>
  <si>
    <t>Δείκτης κυκλοφορίας Ι.Κ.=</t>
  </si>
  <si>
    <t>Δείκτης κυκλοφορίας υποχρεώσεων=</t>
  </si>
  <si>
    <t>Δείκτης επίδοσης διαχείρισης</t>
  </si>
  <si>
    <t>Μέση περίοδος είσπραξης των απαιτήσεων=</t>
  </si>
  <si>
    <t>Δείκτης σημασίας χρηματοοικονομικων εξόδων=</t>
  </si>
  <si>
    <t>Δείκτες φερεγγυότητας</t>
  </si>
  <si>
    <t>Δείκτης συνολικής ικανότητας δανεισμού=</t>
  </si>
  <si>
    <t>Δείκτης μακροπρόθεσμης ικανότητας δανεισμού=</t>
  </si>
  <si>
    <t>Δείκτης γενικής ρευστότητας=</t>
  </si>
  <si>
    <t>Δείκτης ικανότητας αποπληρωμής υποχρεώσεων=</t>
  </si>
  <si>
    <t>Δείκτης κεφάλαιου κίνησης=</t>
  </si>
  <si>
    <t>Πωλήσεις - Κόστος πωλήσεων</t>
  </si>
  <si>
    <t>Πωλήσεις</t>
  </si>
  <si>
    <t>Κέρδη Μ.Φ.</t>
  </si>
  <si>
    <t>Καθαρά κέρδη Μ.Φ.</t>
  </si>
  <si>
    <t>Ίδια κεφάλαια</t>
  </si>
  <si>
    <t>Κέρδη Π.Φ. &amp; Τόκων</t>
  </si>
  <si>
    <t>Σύνολο ενεργητικού</t>
  </si>
  <si>
    <t>Ι.Κ.</t>
  </si>
  <si>
    <t>Υποχρεώσεις</t>
  </si>
  <si>
    <t>Απαιτήσεις * Ημέρες χρόνου</t>
  </si>
  <si>
    <t>Ετήσιες πιστωτικές πωλήσεις</t>
  </si>
  <si>
    <t>Χρηματοοικονομικά έξοδα</t>
  </si>
  <si>
    <t>Σύνολο υποχρεώσεων</t>
  </si>
  <si>
    <t>Ι.Κ. + Μακρ. Υπ.</t>
  </si>
  <si>
    <t>Κυκλ. Ενεργ.</t>
  </si>
  <si>
    <t>Βραχ. Υπ.</t>
  </si>
  <si>
    <t>Κυκλ. Ενεργ. - Αποθέματα</t>
  </si>
  <si>
    <t>Κ.Κ.</t>
  </si>
  <si>
    <t>Ανάγκες σε Κ.Κ.</t>
  </si>
  <si>
    <t>Περιθώριο αυτοχρηματοδώτησης</t>
  </si>
  <si>
    <t>Διαρκεί κεφ.</t>
  </si>
  <si>
    <t>Καθαρό πάγιο ενεργ.</t>
  </si>
  <si>
    <t>Ενεργητικό</t>
  </si>
  <si>
    <t>Γήπεδα</t>
  </si>
  <si>
    <t>Κτίρια</t>
  </si>
  <si>
    <t>Πελάτες</t>
  </si>
  <si>
    <t>Αποθέματα Εμπ/των</t>
  </si>
  <si>
    <t>Διαθέσιμα</t>
  </si>
  <si>
    <t>Σύνολο Ενεργητικού</t>
  </si>
  <si>
    <t>χ</t>
  </si>
  <si>
    <t>y</t>
  </si>
  <si>
    <t>Παθητικό</t>
  </si>
  <si>
    <t>Μετοχικό κεφάλαιο</t>
  </si>
  <si>
    <t>Αποθεματικό κεφάλαιο</t>
  </si>
  <si>
    <t>Ομολογιακά δάνεια</t>
  </si>
  <si>
    <t>Προμηθευτές</t>
  </si>
  <si>
    <t>Υποχρεώσεις από φόρους και τέλη</t>
  </si>
  <si>
    <t>Πιστωτές διάφοροι</t>
  </si>
  <si>
    <t>Σύνολο παθητικού</t>
  </si>
  <si>
    <t>-</t>
  </si>
  <si>
    <t>(-)Κόστος πωλήσεων</t>
  </si>
  <si>
    <t>Μικτά κέρδη εμετάλλευσης</t>
  </si>
  <si>
    <t>(-)Χρεωστικοί τόκοι</t>
  </si>
  <si>
    <t>Ολικά κέρδη εκμετάλλευσης</t>
  </si>
  <si>
    <t>(-)Αποσβέσεις</t>
  </si>
  <si>
    <t>Καθαρά κέρδη χρήσης προ φόρων</t>
  </si>
  <si>
    <t>(-)φόρος (20%)</t>
  </si>
  <si>
    <t>Καθαρά κέρδη μετά από φόρους και τόκους</t>
  </si>
  <si>
    <t>ΚΑΧ</t>
  </si>
  <si>
    <t>Μέση περίδος εξόφλησης πληρωτέων λογαριασμών=</t>
  </si>
  <si>
    <t>Πληρωτέοι λογαριασμοί *Ημέρες χρόνου</t>
  </si>
  <si>
    <t>Αγορές πρώτων και βοηθητικών υλών ή ετήσιες πωλήσεις</t>
  </si>
  <si>
    <r>
      <rPr>
        <b/>
        <sz val="20"/>
        <color theme="1"/>
        <rFont val="Calibri"/>
        <family val="2"/>
        <charset val="161"/>
        <scheme val="minor"/>
      </rPr>
      <t xml:space="preserve">ΚΚ </t>
    </r>
    <r>
      <rPr>
        <sz val="20"/>
        <color theme="1"/>
        <rFont val="Calibri"/>
        <family val="2"/>
        <scheme val="minor"/>
      </rPr>
      <t>= ΚΕ - ΒΥ =</t>
    </r>
  </si>
  <si>
    <r>
      <rPr>
        <b/>
        <sz val="20"/>
        <color theme="1"/>
        <rFont val="Calibri"/>
        <family val="2"/>
        <charset val="161"/>
        <scheme val="minor"/>
      </rPr>
      <t>ΤΑ</t>
    </r>
    <r>
      <rPr>
        <sz val="20"/>
        <color theme="1"/>
        <rFont val="Calibri"/>
        <family val="2"/>
        <scheme val="minor"/>
      </rPr>
      <t xml:space="preserve"> = ΚΚ - ΑΚΚ = </t>
    </r>
  </si>
  <si>
    <r>
      <rPr>
        <b/>
        <sz val="20"/>
        <color theme="1"/>
        <rFont val="Calibri"/>
        <family val="2"/>
        <charset val="161"/>
        <scheme val="minor"/>
      </rPr>
      <t>ΑΚΚ</t>
    </r>
    <r>
      <rPr>
        <sz val="20"/>
        <color theme="1"/>
        <rFont val="Calibri"/>
        <family val="2"/>
        <scheme val="minor"/>
      </rPr>
      <t xml:space="preserve"> = Κ.Ε. Εκμετάλευσης - Παθητικό Εκμετάλευσης =</t>
    </r>
  </si>
  <si>
    <t>Δείκτης άμεσης ρευστότητας=</t>
  </si>
  <si>
    <t>Δείκτης κάλυψης αναγκών σε Κ.Κ. απο διαρκεί κεφ.=</t>
  </si>
  <si>
    <t>Μεταλητές Χρηματοοικονομικής Ισορροπίας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</si>
</sst>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charset val="161"/>
      <scheme val="minor"/>
    </font>
    <font>
      <sz val="20"/>
      <name val="Calibri"/>
      <family val="2"/>
      <charset val="161"/>
      <scheme val="minor"/>
    </font>
    <font>
      <b/>
      <sz val="24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24"/>
      <color theme="1" tint="4.9989318521683403E-2"/>
      <name val="Calibri"/>
      <family val="2"/>
      <charset val="161"/>
      <scheme val="minor"/>
    </font>
    <font>
      <sz val="20"/>
      <name val="Calibri"/>
      <family val="2"/>
      <scheme val="minor"/>
    </font>
    <font>
      <sz val="24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8A2"/>
        <bgColor indexed="64"/>
      </patternFill>
    </fill>
    <fill>
      <patternFill patternType="solid">
        <fgColor rgb="FFA0F6AE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4">
    <xf numFmtId="0" fontId="0" fillId="0" borderId="0" xfId="0"/>
    <xf numFmtId="0" fontId="4" fillId="5" borderId="0" xfId="0" applyFont="1" applyFill="1" applyBorder="1"/>
    <xf numFmtId="0" fontId="4" fillId="5" borderId="13" xfId="0" applyFont="1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0" fillId="5" borderId="19" xfId="0" applyFill="1" applyBorder="1" applyAlignment="1">
      <alignment horizontal="center"/>
    </xf>
    <xf numFmtId="0" fontId="4" fillId="5" borderId="19" xfId="0" applyFont="1" applyFill="1" applyBorder="1" applyAlignment="1">
      <alignment horizontal="right"/>
    </xf>
    <xf numFmtId="0" fontId="0" fillId="5" borderId="20" xfId="0" applyFill="1" applyBorder="1" applyAlignment="1">
      <alignment horizontal="center"/>
    </xf>
    <xf numFmtId="0" fontId="4" fillId="5" borderId="14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5" borderId="19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5" borderId="19" xfId="0" applyFill="1" applyBorder="1"/>
    <xf numFmtId="0" fontId="4" fillId="5" borderId="19" xfId="0" applyFont="1" applyFill="1" applyBorder="1"/>
    <xf numFmtId="0" fontId="2" fillId="5" borderId="19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4" fillId="5" borderId="14" xfId="0" applyFont="1" applyFill="1" applyBorder="1"/>
    <xf numFmtId="0" fontId="4" fillId="5" borderId="15" xfId="0" applyFont="1" applyFill="1" applyBorder="1"/>
    <xf numFmtId="0" fontId="0" fillId="0" borderId="0" xfId="0" applyAlignment="1">
      <alignment horizontal="center"/>
    </xf>
    <xf numFmtId="0" fontId="3" fillId="6" borderId="16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right"/>
    </xf>
    <xf numFmtId="0" fontId="5" fillId="5" borderId="20" xfId="0" applyFont="1" applyFill="1" applyBorder="1" applyAlignment="1">
      <alignment horizontal="right"/>
    </xf>
    <xf numFmtId="0" fontId="4" fillId="5" borderId="14" xfId="0" applyFont="1" applyFill="1" applyBorder="1" applyAlignment="1">
      <alignment horizontal="center"/>
    </xf>
    <xf numFmtId="43" fontId="9" fillId="7" borderId="22" xfId="2" applyFont="1" applyFill="1" applyBorder="1" applyAlignment="1">
      <alignment horizontal="center" vertical="center"/>
    </xf>
    <xf numFmtId="43" fontId="9" fillId="7" borderId="21" xfId="2" applyFont="1" applyFill="1" applyBorder="1" applyAlignment="1">
      <alignment horizontal="center" vertical="center"/>
    </xf>
    <xf numFmtId="10" fontId="9" fillId="7" borderId="22" xfId="3" applyNumberFormat="1" applyFont="1" applyFill="1" applyBorder="1" applyAlignment="1">
      <alignment horizontal="center" vertical="center"/>
    </xf>
    <xf numFmtId="10" fontId="9" fillId="7" borderId="21" xfId="3" applyNumberFormat="1" applyFont="1" applyFill="1" applyBorder="1" applyAlignment="1">
      <alignment horizontal="center" vertical="center"/>
    </xf>
    <xf numFmtId="164" fontId="9" fillId="7" borderId="22" xfId="2" applyNumberFormat="1" applyFont="1" applyFill="1" applyBorder="1" applyAlignment="1">
      <alignment horizontal="center" vertical="center"/>
    </xf>
    <xf numFmtId="164" fontId="9" fillId="7" borderId="21" xfId="2" applyNumberFormat="1" applyFont="1" applyFill="1" applyBorder="1" applyAlignment="1">
      <alignment horizontal="center" vertical="center"/>
    </xf>
    <xf numFmtId="10" fontId="9" fillId="6" borderId="22" xfId="3" applyNumberFormat="1" applyFont="1" applyFill="1" applyBorder="1" applyAlignment="1">
      <alignment horizontal="center" vertical="center"/>
    </xf>
    <xf numFmtId="10" fontId="9" fillId="6" borderId="21" xfId="3" applyNumberFormat="1" applyFont="1" applyFill="1" applyBorder="1" applyAlignment="1">
      <alignment horizontal="center" vertical="center"/>
    </xf>
    <xf numFmtId="9" fontId="9" fillId="6" borderId="22" xfId="3" applyFont="1" applyFill="1" applyBorder="1" applyAlignment="1">
      <alignment horizontal="center" vertical="center"/>
    </xf>
    <xf numFmtId="9" fontId="9" fillId="6" borderId="21" xfId="3" applyFont="1" applyFill="1" applyBorder="1" applyAlignment="1">
      <alignment horizontal="center" vertical="center"/>
    </xf>
    <xf numFmtId="164" fontId="9" fillId="6" borderId="24" xfId="2" applyNumberFormat="1" applyFont="1" applyFill="1" applyBorder="1" applyAlignment="1">
      <alignment horizontal="center" vertical="center"/>
    </xf>
    <xf numFmtId="164" fontId="9" fillId="6" borderId="21" xfId="2" applyNumberFormat="1" applyFont="1" applyFill="1" applyBorder="1" applyAlignment="1">
      <alignment horizontal="center" vertical="center"/>
    </xf>
    <xf numFmtId="164" fontId="9" fillId="6" borderId="22" xfId="2" applyNumberFormat="1" applyFont="1" applyFill="1" applyBorder="1" applyAlignment="1">
      <alignment horizontal="center" vertical="center"/>
    </xf>
    <xf numFmtId="43" fontId="9" fillId="6" borderId="22" xfId="2" applyFont="1" applyFill="1" applyBorder="1" applyAlignment="1">
      <alignment horizontal="center" vertical="center"/>
    </xf>
    <xf numFmtId="43" fontId="9" fillId="6" borderId="21" xfId="2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 textRotation="90"/>
    </xf>
    <xf numFmtId="0" fontId="5" fillId="4" borderId="7" xfId="1" applyFont="1" applyFill="1" applyBorder="1" applyAlignment="1">
      <alignment horizontal="center" vertical="center" textRotation="90"/>
    </xf>
    <xf numFmtId="0" fontId="5" fillId="4" borderId="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43" fontId="9" fillId="6" borderId="23" xfId="2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11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3" borderId="6" xfId="1" applyFont="1" applyFill="1" applyBorder="1" applyAlignment="1">
      <alignment horizontal="center" vertical="center" textRotation="90"/>
    </xf>
    <xf numFmtId="0" fontId="5" fillId="3" borderId="7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right" vertical="center" wrapText="1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mruColors>
      <color rgb="FFA0F6AE"/>
      <color rgb="FFFAF8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="40" zoomScaleNormal="40" workbookViewId="0">
      <selection activeCell="F36" sqref="F36"/>
    </sheetView>
  </sheetViews>
  <sheetFormatPr defaultRowHeight="14.4" x14ac:dyDescent="0.3"/>
  <cols>
    <col min="1" max="1" width="27.77734375" customWidth="1"/>
    <col min="2" max="2" width="85" bestFit="1" customWidth="1"/>
    <col min="3" max="3" width="91.44140625" bestFit="1" customWidth="1"/>
    <col min="4" max="4" width="15.6640625" bestFit="1" customWidth="1"/>
    <col min="5" max="5" width="12.88671875" bestFit="1" customWidth="1"/>
    <col min="6" max="6" width="17.6640625" bestFit="1" customWidth="1"/>
    <col min="7" max="7" width="17.109375" bestFit="1" customWidth="1"/>
    <col min="11" max="11" width="82.33203125" bestFit="1" customWidth="1"/>
    <col min="12" max="13" width="13.44140625" bestFit="1" customWidth="1"/>
    <col min="14" max="14" width="54.44140625" bestFit="1" customWidth="1"/>
    <col min="15" max="16" width="11.5546875" bestFit="1" customWidth="1"/>
  </cols>
  <sheetData>
    <row r="1" spans="1:16" ht="31.2" x14ac:dyDescent="0.6">
      <c r="A1" s="80" t="s">
        <v>0</v>
      </c>
      <c r="B1" s="60" t="s">
        <v>1</v>
      </c>
      <c r="C1" s="15" t="s">
        <v>17</v>
      </c>
      <c r="D1" s="33">
        <f>L15</f>
        <v>6000</v>
      </c>
      <c r="E1" s="48">
        <f>D1/D2</f>
        <v>4.4642857142857144E-2</v>
      </c>
      <c r="F1" s="36">
        <f>M15</f>
        <v>8000</v>
      </c>
      <c r="G1" s="44">
        <f>F1/F2</f>
        <v>6.5789473684210523E-2</v>
      </c>
      <c r="K1" s="67" t="s">
        <v>39</v>
      </c>
      <c r="L1" s="68"/>
      <c r="M1" s="69"/>
      <c r="N1" s="64" t="s">
        <v>48</v>
      </c>
      <c r="O1" s="70"/>
      <c r="P1" s="71"/>
    </row>
    <row r="2" spans="1:16" ht="31.8" thickBot="1" x14ac:dyDescent="0.65">
      <c r="A2" s="81"/>
      <c r="B2" s="61"/>
      <c r="C2" s="16" t="s">
        <v>18</v>
      </c>
      <c r="D2" s="34">
        <f>L13</f>
        <v>134400</v>
      </c>
      <c r="E2" s="49"/>
      <c r="F2" s="37">
        <f>M13</f>
        <v>121600</v>
      </c>
      <c r="G2" s="45"/>
      <c r="K2" s="9"/>
      <c r="L2" s="29" t="s">
        <v>46</v>
      </c>
      <c r="M2" s="31" t="s">
        <v>47</v>
      </c>
      <c r="N2" s="5"/>
      <c r="O2" s="29" t="s">
        <v>46</v>
      </c>
      <c r="P2" s="31" t="s">
        <v>47</v>
      </c>
    </row>
    <row r="3" spans="1:16" ht="25.8" x14ac:dyDescent="0.5">
      <c r="A3" s="81"/>
      <c r="B3" s="60" t="s">
        <v>2</v>
      </c>
      <c r="C3" s="17" t="s">
        <v>19</v>
      </c>
      <c r="D3" s="33">
        <f>L21</f>
        <v>1920</v>
      </c>
      <c r="E3" s="48">
        <f>D3/D4</f>
        <v>1.4285714285714285E-2</v>
      </c>
      <c r="F3" s="36">
        <f>M21</f>
        <v>3840</v>
      </c>
      <c r="G3" s="44">
        <f>F3/F4</f>
        <v>3.1578947368421054E-2</v>
      </c>
      <c r="K3" s="10" t="s">
        <v>40</v>
      </c>
      <c r="L3" s="7">
        <v>1400</v>
      </c>
      <c r="M3" s="8">
        <v>1840</v>
      </c>
      <c r="N3" s="7" t="s">
        <v>49</v>
      </c>
      <c r="O3" s="7">
        <v>28000</v>
      </c>
      <c r="P3" s="8">
        <v>18000</v>
      </c>
    </row>
    <row r="4" spans="1:16" ht="26.4" thickBot="1" x14ac:dyDescent="0.55000000000000004">
      <c r="A4" s="81"/>
      <c r="B4" s="61"/>
      <c r="C4" s="18" t="s">
        <v>18</v>
      </c>
      <c r="D4" s="33">
        <f>L13</f>
        <v>134400</v>
      </c>
      <c r="E4" s="49"/>
      <c r="F4" s="37">
        <f>M13</f>
        <v>121600</v>
      </c>
      <c r="G4" s="45"/>
      <c r="K4" s="10" t="s">
        <v>41</v>
      </c>
      <c r="L4" s="7">
        <v>8800</v>
      </c>
      <c r="M4" s="8">
        <v>12440</v>
      </c>
      <c r="N4" s="7" t="s">
        <v>50</v>
      </c>
      <c r="O4" s="7">
        <v>1600</v>
      </c>
      <c r="P4" s="8">
        <v>2720</v>
      </c>
    </row>
    <row r="5" spans="1:16" ht="25.8" x14ac:dyDescent="0.5">
      <c r="A5" s="81"/>
      <c r="B5" s="82" t="s">
        <v>3</v>
      </c>
      <c r="C5" s="17" t="s">
        <v>20</v>
      </c>
      <c r="D5" s="35">
        <f>L21</f>
        <v>1920</v>
      </c>
      <c r="E5" s="48">
        <f>D5/D6</f>
        <v>6.4864864864864868E-2</v>
      </c>
      <c r="F5" s="36">
        <f>M21</f>
        <v>3840</v>
      </c>
      <c r="G5" s="44">
        <f t="shared" ref="G5" si="0">F5/F6</f>
        <v>0.18532818532818532</v>
      </c>
      <c r="K5" s="10" t="s">
        <v>42</v>
      </c>
      <c r="L5" s="7">
        <v>24600</v>
      </c>
      <c r="M5" s="8">
        <v>18000</v>
      </c>
      <c r="N5" s="7" t="s">
        <v>51</v>
      </c>
      <c r="O5" s="7">
        <v>16800</v>
      </c>
      <c r="P5" s="6" t="s">
        <v>56</v>
      </c>
    </row>
    <row r="6" spans="1:16" ht="26.4" thickBot="1" x14ac:dyDescent="0.55000000000000004">
      <c r="A6" s="81"/>
      <c r="B6" s="83"/>
      <c r="C6" s="18" t="s">
        <v>21</v>
      </c>
      <c r="D6" s="33">
        <f>O3+O4</f>
        <v>29600</v>
      </c>
      <c r="E6" s="49"/>
      <c r="F6" s="37">
        <f>P3+P4</f>
        <v>20720</v>
      </c>
      <c r="G6" s="45"/>
      <c r="K6" s="10" t="s">
        <v>43</v>
      </c>
      <c r="L6" s="7">
        <v>30400</v>
      </c>
      <c r="M6" s="8">
        <v>22520</v>
      </c>
      <c r="N6" s="7" t="s">
        <v>52</v>
      </c>
      <c r="O6" s="7">
        <v>17200</v>
      </c>
      <c r="P6" s="8">
        <v>30800</v>
      </c>
    </row>
    <row r="7" spans="1:16" ht="25.8" x14ac:dyDescent="0.5">
      <c r="A7" s="81"/>
      <c r="B7" s="60" t="s">
        <v>4</v>
      </c>
      <c r="C7" s="17" t="s">
        <v>22</v>
      </c>
      <c r="D7" s="35">
        <f>L15</f>
        <v>6000</v>
      </c>
      <c r="E7" s="48">
        <f>D7/D8</f>
        <v>8.771929824561403E-2</v>
      </c>
      <c r="F7" s="36">
        <f>M15</f>
        <v>8000</v>
      </c>
      <c r="G7" s="44">
        <f t="shared" ref="G7" si="1">F7/F8</f>
        <v>0.14492753623188406</v>
      </c>
      <c r="K7" s="10" t="s">
        <v>44</v>
      </c>
      <c r="L7" s="7">
        <v>3200</v>
      </c>
      <c r="M7" s="8">
        <v>400</v>
      </c>
      <c r="N7" s="7" t="s">
        <v>53</v>
      </c>
      <c r="O7" s="7">
        <v>880</v>
      </c>
      <c r="P7" s="8">
        <v>1600</v>
      </c>
    </row>
    <row r="8" spans="1:16" ht="31.8" thickBot="1" x14ac:dyDescent="0.65">
      <c r="A8" s="81"/>
      <c r="B8" s="61"/>
      <c r="C8" s="18" t="s">
        <v>23</v>
      </c>
      <c r="D8" s="33">
        <f>L8</f>
        <v>68400</v>
      </c>
      <c r="E8" s="49"/>
      <c r="F8" s="37">
        <f>M8</f>
        <v>55200</v>
      </c>
      <c r="G8" s="45"/>
      <c r="K8" s="20" t="s">
        <v>45</v>
      </c>
      <c r="L8" s="7">
        <v>68400</v>
      </c>
      <c r="M8" s="8">
        <v>55200</v>
      </c>
      <c r="N8" s="7" t="s">
        <v>54</v>
      </c>
      <c r="O8" s="7">
        <v>3920</v>
      </c>
      <c r="P8" s="8">
        <v>2080</v>
      </c>
    </row>
    <row r="9" spans="1:16" ht="31.2" x14ac:dyDescent="0.6">
      <c r="A9" s="81"/>
      <c r="B9" s="60" t="s">
        <v>5</v>
      </c>
      <c r="C9" s="17" t="s">
        <v>18</v>
      </c>
      <c r="D9" s="35">
        <f>L13</f>
        <v>134400</v>
      </c>
      <c r="E9" s="55">
        <f>D9/D10</f>
        <v>1.9649122807017543</v>
      </c>
      <c r="F9" s="36">
        <f>M13</f>
        <v>121600</v>
      </c>
      <c r="G9" s="42">
        <f t="shared" ref="G9" si="2">F9/F10</f>
        <v>2.2028985507246377</v>
      </c>
      <c r="H9" s="28"/>
      <c r="K9" s="11"/>
      <c r="L9" s="3"/>
      <c r="M9" s="4"/>
      <c r="N9" s="14" t="s">
        <v>55</v>
      </c>
      <c r="O9" s="12">
        <v>68400</v>
      </c>
      <c r="P9" s="13">
        <v>55200</v>
      </c>
    </row>
    <row r="10" spans="1:16" ht="26.4" thickBot="1" x14ac:dyDescent="0.55000000000000004">
      <c r="A10" s="81"/>
      <c r="B10" s="61"/>
      <c r="C10" s="18" t="s">
        <v>23</v>
      </c>
      <c r="D10" s="33">
        <f>L8</f>
        <v>68400</v>
      </c>
      <c r="E10" s="56"/>
      <c r="F10" s="37">
        <f>M8</f>
        <v>55200</v>
      </c>
      <c r="G10" s="43"/>
    </row>
    <row r="11" spans="1:16" ht="31.2" x14ac:dyDescent="0.6">
      <c r="A11" s="81"/>
      <c r="B11" s="60" t="s">
        <v>6</v>
      </c>
      <c r="C11" s="17" t="s">
        <v>18</v>
      </c>
      <c r="D11" s="35">
        <f>L13</f>
        <v>134400</v>
      </c>
      <c r="E11" s="55">
        <f>D11/D12</f>
        <v>4.5405405405405403</v>
      </c>
      <c r="F11" s="36">
        <f>M13</f>
        <v>121600</v>
      </c>
      <c r="G11" s="42">
        <f t="shared" ref="G11" si="3">F11/F12</f>
        <v>5.8687258687258685</v>
      </c>
      <c r="K11" s="72" t="s">
        <v>65</v>
      </c>
      <c r="L11" s="73"/>
      <c r="M11" s="74"/>
    </row>
    <row r="12" spans="1:16" ht="31.8" thickBot="1" x14ac:dyDescent="0.65">
      <c r="A12" s="81"/>
      <c r="B12" s="61"/>
      <c r="C12" s="18" t="s">
        <v>24</v>
      </c>
      <c r="D12" s="33">
        <f>O3+O4</f>
        <v>29600</v>
      </c>
      <c r="E12" s="56"/>
      <c r="F12" s="37">
        <f>P3+P4</f>
        <v>20720</v>
      </c>
      <c r="G12" s="43"/>
      <c r="K12" s="22"/>
      <c r="L12" s="30" t="s">
        <v>46</v>
      </c>
      <c r="M12" s="32" t="s">
        <v>47</v>
      </c>
    </row>
    <row r="13" spans="1:16" ht="25.8" x14ac:dyDescent="0.5">
      <c r="A13" s="81"/>
      <c r="B13" s="60" t="s">
        <v>7</v>
      </c>
      <c r="C13" s="17" t="s">
        <v>18</v>
      </c>
      <c r="D13" s="35">
        <f>L13</f>
        <v>134400</v>
      </c>
      <c r="E13" s="55">
        <f>D13/D14</f>
        <v>3.463917525773196</v>
      </c>
      <c r="F13" s="36">
        <f>M13</f>
        <v>121600</v>
      </c>
      <c r="G13" s="42">
        <f t="shared" ref="G13" si="4">F13/F14</f>
        <v>3.5266821345707657</v>
      </c>
      <c r="K13" s="23" t="s">
        <v>18</v>
      </c>
      <c r="L13" s="1">
        <v>134400</v>
      </c>
      <c r="M13" s="2">
        <v>121600</v>
      </c>
    </row>
    <row r="14" spans="1:16" ht="26.4" thickBot="1" x14ac:dyDescent="0.55000000000000004">
      <c r="A14" s="81"/>
      <c r="B14" s="61"/>
      <c r="C14" s="18" t="s">
        <v>25</v>
      </c>
      <c r="D14" s="33">
        <f>O5+O6+O7+O8</f>
        <v>38800</v>
      </c>
      <c r="E14" s="56"/>
      <c r="F14" s="37">
        <f>P6+P7+P8</f>
        <v>34480</v>
      </c>
      <c r="G14" s="43"/>
      <c r="K14" s="23" t="s">
        <v>57</v>
      </c>
      <c r="L14" s="1">
        <v>128400</v>
      </c>
      <c r="M14" s="2">
        <v>113600</v>
      </c>
    </row>
    <row r="15" spans="1:16" ht="25.8" x14ac:dyDescent="0.5">
      <c r="A15" s="75" t="s">
        <v>8</v>
      </c>
      <c r="B15" s="60" t="s">
        <v>9</v>
      </c>
      <c r="C15" s="17" t="s">
        <v>26</v>
      </c>
      <c r="D15" s="35">
        <f>L5*360</f>
        <v>8856000</v>
      </c>
      <c r="E15" s="54">
        <f>D15/D16</f>
        <v>65.892857142857139</v>
      </c>
      <c r="F15" s="36">
        <f>M5*365</f>
        <v>6570000</v>
      </c>
      <c r="G15" s="46">
        <f t="shared" ref="G15" si="5">F15/F16</f>
        <v>54.029605263157897</v>
      </c>
      <c r="K15" s="24" t="s">
        <v>58</v>
      </c>
      <c r="L15" s="1">
        <v>6000</v>
      </c>
      <c r="M15" s="2">
        <v>8000</v>
      </c>
    </row>
    <row r="16" spans="1:16" ht="26.4" thickBot="1" x14ac:dyDescent="0.55000000000000004">
      <c r="A16" s="76"/>
      <c r="B16" s="61"/>
      <c r="C16" s="18" t="s">
        <v>27</v>
      </c>
      <c r="D16" s="33">
        <f>L13</f>
        <v>134400</v>
      </c>
      <c r="E16" s="53"/>
      <c r="F16" s="37">
        <f>M13</f>
        <v>121600</v>
      </c>
      <c r="G16" s="47"/>
      <c r="K16" s="23" t="s">
        <v>59</v>
      </c>
      <c r="L16" s="1">
        <v>2000</v>
      </c>
      <c r="M16" s="2">
        <v>1200</v>
      </c>
    </row>
    <row r="17" spans="1:13" ht="25.8" x14ac:dyDescent="0.5">
      <c r="A17" s="76"/>
      <c r="B17" s="78" t="s">
        <v>66</v>
      </c>
      <c r="C17" s="17" t="s">
        <v>67</v>
      </c>
      <c r="D17" s="35">
        <f>O6*360</f>
        <v>6192000</v>
      </c>
      <c r="E17" s="52">
        <f>D17/D18</f>
        <v>46.071428571428569</v>
      </c>
      <c r="F17" s="36">
        <f>P6*365</f>
        <v>11242000</v>
      </c>
      <c r="G17" s="46">
        <f t="shared" ref="G17" si="6">F17/F18</f>
        <v>92.450657894736835</v>
      </c>
      <c r="K17" s="24" t="s">
        <v>60</v>
      </c>
      <c r="L17" s="1">
        <v>4000</v>
      </c>
      <c r="M17" s="2">
        <v>6800</v>
      </c>
    </row>
    <row r="18" spans="1:13" ht="26.4" thickBot="1" x14ac:dyDescent="0.55000000000000004">
      <c r="A18" s="76"/>
      <c r="B18" s="79"/>
      <c r="C18" s="18" t="s">
        <v>68</v>
      </c>
      <c r="D18" s="34">
        <f>L13</f>
        <v>134400</v>
      </c>
      <c r="E18" s="53"/>
      <c r="F18" s="37">
        <f>M13</f>
        <v>121600</v>
      </c>
      <c r="G18" s="47"/>
      <c r="I18" s="21"/>
      <c r="K18" s="23" t="s">
        <v>61</v>
      </c>
      <c r="L18" s="1">
        <v>1600</v>
      </c>
      <c r="M18" s="2">
        <v>2000</v>
      </c>
    </row>
    <row r="19" spans="1:13" ht="25.8" x14ac:dyDescent="0.5">
      <c r="A19" s="76"/>
      <c r="B19" s="78" t="s">
        <v>10</v>
      </c>
      <c r="C19" s="17" t="s">
        <v>28</v>
      </c>
      <c r="D19" s="33">
        <f>L16</f>
        <v>2000</v>
      </c>
      <c r="E19" s="50">
        <f>D19/D20</f>
        <v>1.488095238095238E-2</v>
      </c>
      <c r="F19" s="36">
        <f>M16</f>
        <v>1200</v>
      </c>
      <c r="G19" s="44">
        <f t="shared" ref="G19" si="7">F19/F20</f>
        <v>9.8684210526315784E-3</v>
      </c>
      <c r="K19" s="24" t="s">
        <v>62</v>
      </c>
      <c r="L19" s="1">
        <v>2400</v>
      </c>
      <c r="M19" s="2">
        <v>4800</v>
      </c>
    </row>
    <row r="20" spans="1:13" ht="26.4" thickBot="1" x14ac:dyDescent="0.55000000000000004">
      <c r="A20" s="77"/>
      <c r="B20" s="79"/>
      <c r="C20" s="18" t="s">
        <v>18</v>
      </c>
      <c r="D20" s="33">
        <f>L13</f>
        <v>134400</v>
      </c>
      <c r="E20" s="51"/>
      <c r="F20" s="37">
        <f>M13</f>
        <v>121600</v>
      </c>
      <c r="G20" s="45"/>
      <c r="K20" s="23" t="s">
        <v>63</v>
      </c>
      <c r="L20" s="1">
        <v>480</v>
      </c>
      <c r="M20" s="2">
        <v>960</v>
      </c>
    </row>
    <row r="21" spans="1:13" ht="25.8" x14ac:dyDescent="0.5">
      <c r="A21" s="57" t="s">
        <v>11</v>
      </c>
      <c r="B21" s="60" t="s">
        <v>12</v>
      </c>
      <c r="C21" s="17" t="s">
        <v>29</v>
      </c>
      <c r="D21" s="35">
        <f>O5+O6+O7+O8</f>
        <v>38800</v>
      </c>
      <c r="E21" s="48">
        <f>D21/D22</f>
        <v>0.56725146198830412</v>
      </c>
      <c r="F21" s="36">
        <f>P6+P7+P8</f>
        <v>34480</v>
      </c>
      <c r="G21" s="44">
        <f t="shared" ref="G21" si="8">F21/F22</f>
        <v>0.62463768115942031</v>
      </c>
      <c r="K21" s="25" t="s">
        <v>64</v>
      </c>
      <c r="L21" s="26">
        <v>1920</v>
      </c>
      <c r="M21" s="27">
        <v>3840</v>
      </c>
    </row>
    <row r="22" spans="1:13" ht="26.4" thickBot="1" x14ac:dyDescent="0.55000000000000004">
      <c r="A22" s="58"/>
      <c r="B22" s="61"/>
      <c r="C22" s="18" t="s">
        <v>23</v>
      </c>
      <c r="D22" s="33">
        <f>L8</f>
        <v>68400</v>
      </c>
      <c r="E22" s="49"/>
      <c r="F22" s="37">
        <f>M8</f>
        <v>55200</v>
      </c>
      <c r="G22" s="45"/>
    </row>
    <row r="23" spans="1:13" ht="31.2" x14ac:dyDescent="0.6">
      <c r="A23" s="58"/>
      <c r="B23" s="60" t="s">
        <v>13</v>
      </c>
      <c r="C23" s="17" t="s">
        <v>24</v>
      </c>
      <c r="D23" s="35">
        <f>O3+O4</f>
        <v>29600</v>
      </c>
      <c r="E23" s="55">
        <f>D23/D24</f>
        <v>0.63793103448275867</v>
      </c>
      <c r="F23" s="36">
        <f>P3+P4</f>
        <v>20720</v>
      </c>
      <c r="G23" s="42">
        <f t="shared" ref="G23" si="9">F23/F24</f>
        <v>1</v>
      </c>
      <c r="K23" s="64" t="s">
        <v>74</v>
      </c>
      <c r="L23" s="65"/>
      <c r="M23" s="66"/>
    </row>
    <row r="24" spans="1:13" ht="31.8" thickBot="1" x14ac:dyDescent="0.65">
      <c r="A24" s="58"/>
      <c r="B24" s="61"/>
      <c r="C24" s="18" t="s">
        <v>30</v>
      </c>
      <c r="D24" s="34">
        <f>D23+O5</f>
        <v>46400</v>
      </c>
      <c r="E24" s="56"/>
      <c r="F24" s="37">
        <f>P3+P4</f>
        <v>20720</v>
      </c>
      <c r="G24" s="43"/>
      <c r="K24" s="22"/>
      <c r="L24" s="30" t="s">
        <v>46</v>
      </c>
      <c r="M24" s="32" t="s">
        <v>47</v>
      </c>
    </row>
    <row r="25" spans="1:13" ht="25.8" x14ac:dyDescent="0.5">
      <c r="A25" s="58"/>
      <c r="B25" s="60" t="s">
        <v>14</v>
      </c>
      <c r="C25" s="17" t="s">
        <v>31</v>
      </c>
      <c r="D25" s="33">
        <f>L5+L6+L7</f>
        <v>58200</v>
      </c>
      <c r="E25" s="55">
        <f>D25/D26</f>
        <v>2.6454545454545455</v>
      </c>
      <c r="F25" s="36">
        <f>M5+M6+M7</f>
        <v>40920</v>
      </c>
      <c r="G25" s="42">
        <f t="shared" ref="G25" si="10">F25/F26</f>
        <v>1.1867749419953597</v>
      </c>
      <c r="K25" s="39" t="s">
        <v>69</v>
      </c>
      <c r="L25" s="38">
        <f>(L5+L6+L7)-(O6+O7+O8)</f>
        <v>36200</v>
      </c>
      <c r="M25" s="2">
        <f>(M5+M6+M7)-(P6+P7+P8)</f>
        <v>6440</v>
      </c>
    </row>
    <row r="26" spans="1:13" ht="26.4" thickBot="1" x14ac:dyDescent="0.55000000000000004">
      <c r="A26" s="58"/>
      <c r="B26" s="61"/>
      <c r="C26" s="18" t="s">
        <v>32</v>
      </c>
      <c r="D26" s="33">
        <f>O6+O7+O8</f>
        <v>22000</v>
      </c>
      <c r="E26" s="56"/>
      <c r="F26" s="37">
        <f>P6+P7+P8</f>
        <v>34480</v>
      </c>
      <c r="G26" s="43"/>
      <c r="K26" s="39" t="s">
        <v>71</v>
      </c>
      <c r="L26" s="38">
        <f>(L6+L5)-(O6)</f>
        <v>37800</v>
      </c>
      <c r="M26" s="2">
        <f>(M5+M6)-P6</f>
        <v>9720</v>
      </c>
    </row>
    <row r="27" spans="1:13" ht="25.8" x14ac:dyDescent="0.5">
      <c r="A27" s="58"/>
      <c r="B27" s="60" t="s">
        <v>72</v>
      </c>
      <c r="C27" s="17" t="s">
        <v>33</v>
      </c>
      <c r="D27" s="35">
        <f>(L5+L6+L7)-L6</f>
        <v>27800</v>
      </c>
      <c r="E27" s="55">
        <f>D27/D28</f>
        <v>1.2636363636363637</v>
      </c>
      <c r="F27" s="36">
        <f>M5+M7</f>
        <v>18400</v>
      </c>
      <c r="G27" s="42">
        <f t="shared" ref="G27" si="11">F27/F28</f>
        <v>0.53364269141531318</v>
      </c>
      <c r="K27" s="40" t="s">
        <v>70</v>
      </c>
      <c r="L27" s="41">
        <f>L25-L26</f>
        <v>-1600</v>
      </c>
      <c r="M27" s="27">
        <f>M25-M26</f>
        <v>-3280</v>
      </c>
    </row>
    <row r="28" spans="1:13" ht="26.4" thickBot="1" x14ac:dyDescent="0.55000000000000004">
      <c r="A28" s="58"/>
      <c r="B28" s="62"/>
      <c r="C28" s="19" t="s">
        <v>32</v>
      </c>
      <c r="D28" s="33">
        <f>O6+O7+O8</f>
        <v>22000</v>
      </c>
      <c r="E28" s="56"/>
      <c r="F28" s="37">
        <f>P6+P7+P8</f>
        <v>34480</v>
      </c>
      <c r="G28" s="43"/>
    </row>
    <row r="29" spans="1:13" ht="25.8" x14ac:dyDescent="0.5">
      <c r="A29" s="58"/>
      <c r="B29" s="60" t="s">
        <v>73</v>
      </c>
      <c r="C29" s="17" t="s">
        <v>34</v>
      </c>
      <c r="D29" s="35">
        <f>L25</f>
        <v>36200</v>
      </c>
      <c r="E29" s="55">
        <f>D29/D30</f>
        <v>0.95767195767195767</v>
      </c>
      <c r="F29" s="36">
        <f>M25</f>
        <v>6440</v>
      </c>
      <c r="G29" s="42">
        <f t="shared" ref="G29" si="12">F29/F30</f>
        <v>0.66255144032921809</v>
      </c>
    </row>
    <row r="30" spans="1:13" ht="26.4" thickBot="1" x14ac:dyDescent="0.55000000000000004">
      <c r="A30" s="58"/>
      <c r="B30" s="61"/>
      <c r="C30" s="18" t="s">
        <v>35</v>
      </c>
      <c r="D30" s="34">
        <f>L26</f>
        <v>37800</v>
      </c>
      <c r="E30" s="56"/>
      <c r="F30" s="37">
        <f>M26</f>
        <v>9720</v>
      </c>
      <c r="G30" s="43"/>
    </row>
    <row r="31" spans="1:13" ht="25.8" x14ac:dyDescent="0.5">
      <c r="A31" s="58"/>
      <c r="B31" s="60" t="s">
        <v>15</v>
      </c>
      <c r="C31" s="17" t="s">
        <v>29</v>
      </c>
      <c r="D31" s="33">
        <f>O5+O6+O7+O8</f>
        <v>38800</v>
      </c>
      <c r="E31" s="63">
        <f>D31/D32</f>
        <v>11.022727272727273</v>
      </c>
      <c r="F31" s="36">
        <f>P6+P7+P8</f>
        <v>34480</v>
      </c>
      <c r="G31" s="42">
        <f t="shared" ref="G31" si="13">F31/F32</f>
        <v>5.904109589041096</v>
      </c>
    </row>
    <row r="32" spans="1:13" ht="26.4" thickBot="1" x14ac:dyDescent="0.55000000000000004">
      <c r="A32" s="58"/>
      <c r="B32" s="61"/>
      <c r="C32" s="18" t="s">
        <v>36</v>
      </c>
      <c r="D32" s="33">
        <f>L18+L21</f>
        <v>3520</v>
      </c>
      <c r="E32" s="56"/>
      <c r="F32" s="37">
        <f>M18+M21</f>
        <v>5840</v>
      </c>
      <c r="G32" s="43"/>
    </row>
    <row r="33" spans="1:7" ht="25.8" x14ac:dyDescent="0.5">
      <c r="A33" s="58"/>
      <c r="B33" s="60" t="s">
        <v>16</v>
      </c>
      <c r="C33" s="17" t="s">
        <v>37</v>
      </c>
      <c r="D33" s="35">
        <f>O3+O4+O5</f>
        <v>46400</v>
      </c>
      <c r="E33" s="55">
        <f>D33/D34</f>
        <v>4.5490196078431371</v>
      </c>
      <c r="F33" s="36">
        <f>P3+P4</f>
        <v>20720</v>
      </c>
      <c r="G33" s="42">
        <f t="shared" ref="G33" si="14">F33/F34</f>
        <v>1.4509803921568627</v>
      </c>
    </row>
    <row r="34" spans="1:7" ht="26.4" thickBot="1" x14ac:dyDescent="0.55000000000000004">
      <c r="A34" s="59"/>
      <c r="B34" s="61"/>
      <c r="C34" s="18" t="s">
        <v>38</v>
      </c>
      <c r="D34" s="34">
        <f>L3+L4</f>
        <v>10200</v>
      </c>
      <c r="E34" s="56"/>
      <c r="F34" s="37">
        <f>M3+M4</f>
        <v>14280</v>
      </c>
      <c r="G34" s="43"/>
    </row>
  </sheetData>
  <mergeCells count="58">
    <mergeCell ref="A15:A20"/>
    <mergeCell ref="B15:B16"/>
    <mergeCell ref="B17:B18"/>
    <mergeCell ref="B19:B20"/>
    <mergeCell ref="A1:A14"/>
    <mergeCell ref="B1:B2"/>
    <mergeCell ref="B3:B4"/>
    <mergeCell ref="B5:B6"/>
    <mergeCell ref="B7:B8"/>
    <mergeCell ref="B9:B10"/>
    <mergeCell ref="B11:B12"/>
    <mergeCell ref="B13:B14"/>
    <mergeCell ref="E23:E24"/>
    <mergeCell ref="E21:E22"/>
    <mergeCell ref="K23:M23"/>
    <mergeCell ref="K1:M1"/>
    <mergeCell ref="N1:P1"/>
    <mergeCell ref="K11:M11"/>
    <mergeCell ref="E33:E34"/>
    <mergeCell ref="E31:E32"/>
    <mergeCell ref="E29:E30"/>
    <mergeCell ref="E27:E28"/>
    <mergeCell ref="E25:E26"/>
    <mergeCell ref="A21:A34"/>
    <mergeCell ref="B21:B22"/>
    <mergeCell ref="B23:B24"/>
    <mergeCell ref="B25:B26"/>
    <mergeCell ref="B27:B28"/>
    <mergeCell ref="B29:B30"/>
    <mergeCell ref="B31:B32"/>
    <mergeCell ref="B33:B34"/>
    <mergeCell ref="E19:E20"/>
    <mergeCell ref="E17:E18"/>
    <mergeCell ref="E15:E16"/>
    <mergeCell ref="E11:E12"/>
    <mergeCell ref="E9:E10"/>
    <mergeCell ref="E13:E14"/>
    <mergeCell ref="E7:E8"/>
    <mergeCell ref="E5:E6"/>
    <mergeCell ref="E3:E4"/>
    <mergeCell ref="E1:E2"/>
    <mergeCell ref="G1:G2"/>
    <mergeCell ref="G3:G4"/>
    <mergeCell ref="G5:G6"/>
    <mergeCell ref="G7:G8"/>
    <mergeCell ref="G9:G10"/>
    <mergeCell ref="G11:G12"/>
    <mergeCell ref="G13:G14"/>
    <mergeCell ref="G15:G16"/>
    <mergeCell ref="G17:G18"/>
    <mergeCell ref="G29:G30"/>
    <mergeCell ref="G31:G32"/>
    <mergeCell ref="G33:G34"/>
    <mergeCell ref="G19:G20"/>
    <mergeCell ref="G21:G22"/>
    <mergeCell ref="G23:G24"/>
    <mergeCell ref="G25:G26"/>
    <mergeCell ref="G27:G2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MariannaEskantar</dc:creator>
  <cp:lastModifiedBy>MariannaEskantar</cp:lastModifiedBy>
  <dcterms:created xsi:type="dcterms:W3CDTF">2019-11-28T09:15:28Z</dcterms:created>
  <dcterms:modified xsi:type="dcterms:W3CDTF">2021-04-09T10:05:32Z</dcterms:modified>
</cp:coreProperties>
</file>