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2.bin" ContentType="application/vnd.openxmlformats-officedocument.oleObject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codeName="Αυτό_το_βιβλίο_εργασίας" defaultThemeVersion="124226"/>
  <mc:AlternateContent xmlns:mc="http://schemas.openxmlformats.org/markup-compatibility/2006">
    <mc:Choice Requires="x15">
      <x15ac:absPath xmlns:x15ac="http://schemas.microsoft.com/office/spreadsheetml/2010/11/ac" url="E:\ΜΑΘΗΜΑΤΑ AND ΥΛΙΚΟ\ΥΔΡΑΥΛΙΚΑ ΣΥΣΤΗΜΑΤΑ\θεμα\"/>
    </mc:Choice>
  </mc:AlternateContent>
  <xr:revisionPtr revIDLastSave="0" documentId="13_ncr:1_{362B84C1-9200-45C4-89BE-794B5F5AED7A}" xr6:coauthVersionLast="36" xr6:coauthVersionMax="45" xr10:uidLastSave="{00000000-0000-0000-0000-000000000000}"/>
  <bookViews>
    <workbookView xWindow="288" yWindow="156" windowWidth="19716" windowHeight="10272" xr2:uid="{00000000-000D-0000-FFFF-FFFF00000000}"/>
  </bookViews>
  <sheets>
    <sheet name="πίνακας κατανάλωσης" sheetId="11" r:id="rId1"/>
    <sheet name="περί δικτύων πίεσης" sheetId="5" r:id="rId2"/>
    <sheet name="υδραυλικοί υπολογισμοί " sheetId="10" r:id="rId3"/>
    <sheet name="f Colebrook-White" sheetId="3" r:id="rId4"/>
    <sheet name="προϋπολογισμός έργων" sheetId="7" r:id="rId5"/>
    <sheet name="διαστασιολόγηση δεξαμενής" sheetId="8" r:id="rId6"/>
    <sheet name="κατανάλωση ενέργειας" sheetId="9" r:id="rId7"/>
    <sheet name="Φύλλο1" sheetId="6" r:id="rId8"/>
  </sheets>
  <externalReferences>
    <externalReference r:id="rId9"/>
    <externalReference r:id="rId10"/>
    <externalReference r:id="rId11"/>
  </externalReferences>
  <definedNames>
    <definedName name="elevations" localSheetId="1">[1]υψόμετρα!$B$4:$C$12</definedName>
    <definedName name="elevations">[2]υψόμετρα!$B$4:$C$13</definedName>
    <definedName name="_xlnm.Print_Area" localSheetId="1">'περί δικτύων πίεσης'!$A$1:$N$307</definedName>
    <definedName name="διαμετροι" localSheetId="2">'υδραυλικοί υπολογισμοί '!$V$8:$V$13</definedName>
    <definedName name="υψομετρα" localSheetId="2">'[3]τοπογραφικά υψόμετρα'!$A$3:$B$15</definedName>
  </definedNames>
  <calcPr calcId="191029"/>
</workbook>
</file>

<file path=xl/calcChain.xml><?xml version="1.0" encoding="utf-8"?>
<calcChain xmlns="http://schemas.openxmlformats.org/spreadsheetml/2006/main">
  <c r="P4" i="10" l="1"/>
  <c r="N4" i="10"/>
  <c r="B11" i="3"/>
  <c r="K10" i="11" l="1"/>
  <c r="K6" i="11"/>
  <c r="M4" i="11"/>
  <c r="L4" i="11"/>
  <c r="K4" i="11"/>
  <c r="H4" i="11"/>
  <c r="G4" i="11"/>
  <c r="D22" i="11"/>
  <c r="D21" i="11"/>
  <c r="D20" i="11"/>
  <c r="D19" i="11"/>
  <c r="C11" i="11"/>
  <c r="Q17" i="10" l="1"/>
  <c r="Q16" i="10"/>
  <c r="Q15" i="10"/>
  <c r="Q13" i="10"/>
  <c r="R12" i="10"/>
  <c r="Q12" i="10"/>
  <c r="R11" i="10"/>
  <c r="Q11" i="10"/>
  <c r="R10" i="10"/>
  <c r="Q10" i="10"/>
  <c r="R8" i="10"/>
  <c r="Q8" i="10"/>
  <c r="R6" i="10"/>
  <c r="Q6" i="10"/>
  <c r="R4" i="10"/>
  <c r="T4" i="10" s="1"/>
  <c r="O4" i="10"/>
  <c r="H4" i="10"/>
  <c r="K4" i="10" l="1"/>
  <c r="L4" i="10" s="1"/>
  <c r="I4" i="10"/>
  <c r="G22" i="9"/>
  <c r="B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E6" i="8"/>
  <c r="F6" i="8" s="1"/>
  <c r="D6" i="8"/>
  <c r="D30" i="8" s="1"/>
  <c r="C6" i="8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A7" i="7"/>
  <c r="A8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6" i="7"/>
  <c r="I49" i="5"/>
  <c r="D25" i="9" l="1"/>
  <c r="E7" i="8"/>
  <c r="E3" i="6"/>
  <c r="E2" i="6"/>
  <c r="E1" i="6"/>
  <c r="C2" i="6"/>
  <c r="C3" i="6"/>
  <c r="C1" i="6"/>
  <c r="D30" i="9" l="1"/>
  <c r="D29" i="9"/>
  <c r="F7" i="8"/>
  <c r="E8" i="8"/>
  <c r="E66" i="5"/>
  <c r="H65" i="5"/>
  <c r="I65" i="5" s="1"/>
  <c r="J65" i="5" s="1"/>
  <c r="H64" i="5"/>
  <c r="I64" i="5" s="1"/>
  <c r="J64" i="5" s="1"/>
  <c r="F63" i="5"/>
  <c r="H63" i="5" s="1"/>
  <c r="I63" i="5" s="1"/>
  <c r="J63" i="5" s="1"/>
  <c r="H61" i="5"/>
  <c r="I61" i="5" s="1"/>
  <c r="J61" i="5" s="1"/>
  <c r="F60" i="5"/>
  <c r="H60" i="5" s="1"/>
  <c r="I60" i="5" s="1"/>
  <c r="J60" i="5" s="1"/>
  <c r="I58" i="5"/>
  <c r="J58" i="5" s="1"/>
  <c r="H58" i="5"/>
  <c r="H57" i="5"/>
  <c r="I57" i="5" s="1"/>
  <c r="J57" i="5" s="1"/>
  <c r="F57" i="5"/>
  <c r="H55" i="5"/>
  <c r="I55" i="5" s="1"/>
  <c r="J55" i="5" s="1"/>
  <c r="H53" i="5"/>
  <c r="I53" i="5" s="1"/>
  <c r="J53" i="5" s="1"/>
  <c r="H52" i="5"/>
  <c r="I52" i="5" s="1"/>
  <c r="J52" i="5" s="1"/>
  <c r="F51" i="5"/>
  <c r="H51" i="5" s="1"/>
  <c r="I51" i="5" s="1"/>
  <c r="J51" i="5" s="1"/>
  <c r="F50" i="5"/>
  <c r="H50" i="5" s="1"/>
  <c r="I50" i="5" s="1"/>
  <c r="J50" i="5" s="1"/>
  <c r="I41" i="5"/>
  <c r="D31" i="9" l="1"/>
  <c r="G33" i="9" s="1"/>
  <c r="G35" i="9" s="1"/>
  <c r="I35" i="9" s="1"/>
  <c r="F8" i="8"/>
  <c r="E9" i="8"/>
  <c r="F49" i="5"/>
  <c r="H49" i="5" s="1"/>
  <c r="J49" i="5" s="1"/>
  <c r="F9" i="8" l="1"/>
  <c r="E10" i="8"/>
  <c r="B4" i="3"/>
  <c r="B14" i="3" s="1"/>
  <c r="C14" i="3" s="1"/>
  <c r="F10" i="8" l="1"/>
  <c r="E11" i="8"/>
  <c r="D14" i="3"/>
  <c r="E14" i="3" s="1"/>
  <c r="F11" i="8" l="1"/>
  <c r="E12" i="8"/>
  <c r="E13" i="8" l="1"/>
  <c r="F12" i="8"/>
  <c r="F13" i="8" l="1"/>
  <c r="E14" i="8"/>
  <c r="F14" i="8" l="1"/>
  <c r="E15" i="8"/>
  <c r="F15" i="8" l="1"/>
  <c r="E16" i="8"/>
  <c r="F16" i="8" l="1"/>
  <c r="E17" i="8"/>
  <c r="F17" i="8" l="1"/>
  <c r="E18" i="8"/>
  <c r="F18" i="8" l="1"/>
  <c r="E19" i="8"/>
  <c r="F19" i="8" l="1"/>
  <c r="E20" i="8"/>
  <c r="F20" i="8" l="1"/>
  <c r="E21" i="8"/>
  <c r="F21" i="8" l="1"/>
  <c r="E22" i="8"/>
  <c r="E23" i="8" l="1"/>
  <c r="F22" i="8"/>
  <c r="F23" i="8" l="1"/>
  <c r="E24" i="8"/>
  <c r="F24" i="8" l="1"/>
  <c r="E25" i="8"/>
  <c r="F25" i="8" l="1"/>
  <c r="E26" i="8"/>
  <c r="F26" i="8" l="1"/>
  <c r="E27" i="8"/>
  <c r="E28" i="8" l="1"/>
  <c r="F27" i="8"/>
  <c r="F28" i="8" l="1"/>
  <c r="E29" i="8"/>
  <c r="F29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Sotiris</author>
  </authors>
  <commentList>
    <comment ref="J2" authorId="0" shapeId="0" xr:uid="{41FEE2C3-8550-45B3-A838-56E9C458EAC3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friction factor από το fColebrook-White</t>
        </r>
      </text>
    </comment>
    <comment ref="K2" authorId="0" shapeId="0" xr:uid="{E405F829-CA99-4376-A72F-808CD630CBBE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κλίση  γραμμής ενέργειας</t>
        </r>
      </text>
    </comment>
    <comment ref="L2" authorId="0" shapeId="0" xr:uid="{FAD5264A-9F00-44DD-9CE8-06D4E2EDF494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απώλειες φορτίου
= κλίση ΓΕ επί μήκος</t>
        </r>
      </text>
    </comment>
    <comment ref="T2" authorId="0" shapeId="0" xr:uid="{DE8EF323-5995-4770-8BB5-7D6704A6454B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ισούται με πιεζομετρικό μείον τοπογραφικό υψόμετρο</t>
        </r>
      </text>
    </comment>
    <comment ref="M4" authorId="0" shapeId="0" xr:uid="{A17A8887-07A6-4D15-86AB-63143F7705DC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αυτή είναι η αρχική ενεργειακή στάθμη: το υψόμετρο της Δεξαμενής</t>
        </r>
      </text>
    </comment>
    <comment ref="N4" authorId="0" shapeId="0" xr:uid="{F8E64F63-73E2-44C1-94A9-F194A9AD9458}">
      <text>
        <r>
          <rPr>
            <b/>
            <sz val="9"/>
            <color indexed="81"/>
            <rFont val="Tahoma"/>
            <family val="2"/>
            <charset val="161"/>
          </rPr>
          <t>Sotiris:</t>
        </r>
        <r>
          <rPr>
            <sz val="9"/>
            <color indexed="81"/>
            <rFont val="Tahoma"/>
            <family val="2"/>
            <charset val="161"/>
          </rPr>
          <t xml:space="preserve">
το υψόμετρο ΓΕ ανάντη μείον το Δh</t>
        </r>
      </text>
    </comment>
  </commentList>
</comments>
</file>

<file path=xl/sharedStrings.xml><?xml version="1.0" encoding="utf-8"?>
<sst xmlns="http://schemas.openxmlformats.org/spreadsheetml/2006/main" count="496" uniqueCount="413">
  <si>
    <t>α/α</t>
  </si>
  <si>
    <t>Ο.Τ</t>
  </si>
  <si>
    <t>ΖΩΝΗ</t>
  </si>
  <si>
    <t>Χρήση Γης</t>
  </si>
  <si>
    <t>Α</t>
  </si>
  <si>
    <t>Β</t>
  </si>
  <si>
    <t>Γ</t>
  </si>
  <si>
    <t>Τουρισμός</t>
  </si>
  <si>
    <t>Κατοικία</t>
  </si>
  <si>
    <t>Βιοτεχνία - Εμπόριο</t>
  </si>
  <si>
    <t>2Χ0 λίτρα ανά κάτοικο και ανά ημέρα</t>
  </si>
  <si>
    <t>Πράσινο</t>
  </si>
  <si>
    <t>στρ.</t>
  </si>
  <si>
    <t>l/s</t>
  </si>
  <si>
    <t>Πυκνότητα πληθυσμού σήμερα (άτομα / εκτάριο)</t>
  </si>
  <si>
    <t>l/ημέρα</t>
  </si>
  <si>
    <t>-</t>
  </si>
  <si>
    <t>Q1</t>
  </si>
  <si>
    <t>Q2</t>
  </si>
  <si>
    <t xml:space="preserve">            Αγωγός</t>
  </si>
  <si>
    <t>D</t>
  </si>
  <si>
    <t>V</t>
  </si>
  <si>
    <t>Δh</t>
  </si>
  <si>
    <t>Τοπο Υψόμετρα (m)</t>
  </si>
  <si>
    <t xml:space="preserve"> Ύψος Πίεσης (m)</t>
  </si>
  <si>
    <t>m</t>
  </si>
  <si>
    <t>mm</t>
  </si>
  <si>
    <t>m/s</t>
  </si>
  <si>
    <t>m/m</t>
  </si>
  <si>
    <t>ΔΞ</t>
  </si>
  <si>
    <t>Κ0</t>
  </si>
  <si>
    <t>Κ1</t>
  </si>
  <si>
    <t>Κ2</t>
  </si>
  <si>
    <t>Κ4</t>
  </si>
  <si>
    <r>
      <t>q</t>
    </r>
    <r>
      <rPr>
        <b/>
        <vertAlign val="subscript"/>
        <sz val="10"/>
        <rFont val="Arial"/>
        <family val="2"/>
        <charset val="161"/>
      </rPr>
      <t>μερ.</t>
    </r>
  </si>
  <si>
    <r>
      <t>q</t>
    </r>
    <r>
      <rPr>
        <b/>
        <vertAlign val="subscript"/>
        <sz val="10"/>
        <rFont val="Arial"/>
        <family val="2"/>
        <charset val="161"/>
      </rPr>
      <t>ολ.</t>
    </r>
  </si>
  <si>
    <t>Κ3</t>
  </si>
  <si>
    <t>αναντη</t>
  </si>
  <si>
    <t>καταντη</t>
  </si>
  <si>
    <t>Τ1</t>
  </si>
  <si>
    <r>
      <t xml:space="preserve">f </t>
    </r>
    <r>
      <rPr>
        <b/>
        <vertAlign val="subscript"/>
        <sz val="10"/>
        <rFont val="Arial"/>
        <family val="2"/>
        <charset val="161"/>
      </rPr>
      <t>Darcy</t>
    </r>
  </si>
  <si>
    <t>Μήκος, L</t>
  </si>
  <si>
    <t>Re</t>
  </si>
  <si>
    <t>D (mm)</t>
  </si>
  <si>
    <t>V (m/s)</t>
  </si>
  <si>
    <t>μ (Pa*s)</t>
  </si>
  <si>
    <t>ΠΙΝΑΚΑΣ ΥΔΡΑΥΛΙΚΩΝ ΥΠΟΛΟΓΙΣΜΩΝ</t>
  </si>
  <si>
    <t>ΠΙΝΑΚΑΣ ΚΑΤΑΝΑΛΩΣΗΣ</t>
  </si>
  <si>
    <r>
      <t>f</t>
    </r>
    <r>
      <rPr>
        <b/>
        <vertAlign val="subscript"/>
        <sz val="12"/>
        <color rgb="FF000000"/>
        <rFont val="Arial"/>
        <family val="2"/>
        <charset val="161"/>
      </rPr>
      <t>n</t>
    </r>
  </si>
  <si>
    <r>
      <t>1/f</t>
    </r>
    <r>
      <rPr>
        <b/>
        <vertAlign val="subscript"/>
        <sz val="12"/>
        <color rgb="FF000000"/>
        <rFont val="Arial"/>
        <family val="2"/>
        <charset val="161"/>
      </rPr>
      <t>n</t>
    </r>
    <r>
      <rPr>
        <b/>
        <vertAlign val="superscript"/>
        <sz val="12"/>
        <color rgb="FF000000"/>
        <rFont val="Arial"/>
        <family val="2"/>
        <charset val="161"/>
      </rPr>
      <t>1/2</t>
    </r>
  </si>
  <si>
    <r>
      <t>f</t>
    </r>
    <r>
      <rPr>
        <b/>
        <vertAlign val="subscript"/>
        <sz val="12"/>
        <color rgb="FF000000"/>
        <rFont val="Arial"/>
        <family val="2"/>
        <charset val="161"/>
      </rPr>
      <t>n+1</t>
    </r>
  </si>
  <si>
    <r>
      <t>Re*f</t>
    </r>
    <r>
      <rPr>
        <b/>
        <vertAlign val="subscript"/>
        <sz val="12"/>
        <color rgb="FF000000"/>
        <rFont val="Arial"/>
        <family val="2"/>
        <charset val="161"/>
      </rPr>
      <t>n</t>
    </r>
    <r>
      <rPr>
        <b/>
        <vertAlign val="superscript"/>
        <sz val="12"/>
        <color rgb="FF000000"/>
        <rFont val="Arial"/>
        <family val="2"/>
        <charset val="161"/>
      </rPr>
      <t>1/2</t>
    </r>
  </si>
  <si>
    <t>k/3.7*D</t>
  </si>
  <si>
    <r>
      <t>2,51/Re*f</t>
    </r>
    <r>
      <rPr>
        <b/>
        <vertAlign val="subscript"/>
        <sz val="12"/>
        <color rgb="FF000000"/>
        <rFont val="Arial"/>
        <family val="2"/>
        <charset val="161"/>
      </rPr>
      <t>n</t>
    </r>
    <r>
      <rPr>
        <b/>
        <vertAlign val="superscript"/>
        <sz val="12"/>
        <color rgb="FF000000"/>
        <rFont val="Arial"/>
        <family val="2"/>
        <charset val="161"/>
      </rPr>
      <t>1/2</t>
    </r>
  </si>
  <si>
    <r>
      <t>ρ (kg/m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</si>
  <si>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h</t>
    </r>
    <r>
      <rPr>
        <b/>
        <vertAlign val="subscript"/>
        <sz val="10"/>
        <rFont val="Arial"/>
        <family val="2"/>
        <charset val="161"/>
      </rPr>
      <t xml:space="preserve">f </t>
    </r>
    <r>
      <rPr>
        <b/>
        <sz val="10"/>
        <rFont val="Arial"/>
        <family val="2"/>
        <charset val="161"/>
      </rPr>
      <t>/ L</t>
    </r>
  </si>
  <si>
    <t>σε αυτά τα κελιά εισάγετε δεδομένα</t>
  </si>
  <si>
    <t>αυτά τα κελιά περιέχουν σταθερές ποσότητες</t>
  </si>
  <si>
    <t>Τ2</t>
  </si>
  <si>
    <t>T4</t>
  </si>
  <si>
    <t>Τ5</t>
  </si>
  <si>
    <t>T6</t>
  </si>
  <si>
    <t>Διαθέσιμες διάμετροι (mm)</t>
  </si>
  <si>
    <t>Τ3</t>
  </si>
  <si>
    <t>σε αυτά τα κελιά παρουσιάζονται αποτελέσματα  υπολογισμών</t>
  </si>
  <si>
    <r>
      <rPr>
        <b/>
        <sz val="11"/>
        <color theme="1"/>
        <rFont val="Calibri"/>
        <family val="2"/>
        <charset val="161"/>
        <scheme val="minor"/>
      </rPr>
      <t>λ1,</t>
    </r>
    <r>
      <rPr>
        <sz val="11"/>
        <color theme="1"/>
        <rFont val="Calibri"/>
        <family val="2"/>
        <scheme val="minor"/>
      </rPr>
      <t xml:space="preserve"> Συντελεστής ημερήσιας αιχμής (μέγιστο/μέσο)</t>
    </r>
  </si>
  <si>
    <r>
      <rPr>
        <b/>
        <sz val="11"/>
        <color theme="1"/>
        <rFont val="Calibri"/>
        <family val="2"/>
        <charset val="161"/>
        <scheme val="minor"/>
      </rPr>
      <t>λ2,</t>
    </r>
    <r>
      <rPr>
        <sz val="11"/>
        <color theme="1"/>
        <rFont val="Calibri"/>
        <family val="2"/>
        <scheme val="minor"/>
      </rPr>
      <t xml:space="preserve"> Συντελεστής μηνιαίας αιχμής  (μέγιστο/μέσο)</t>
    </r>
  </si>
  <si>
    <t>διάμετρος</t>
  </si>
  <si>
    <t>ταχύτητα</t>
  </si>
  <si>
    <t>συνεκτικότητα</t>
  </si>
  <si>
    <t>πυκνότητα</t>
  </si>
  <si>
    <t>αριθμός Reynolds</t>
  </si>
  <si>
    <t>Κριτήρια επιλογής διαμέτρου</t>
  </si>
  <si>
    <t>0.2 &lt; V &lt; 1.2</t>
  </si>
  <si>
    <t>ΥΠΟΜΝΗΜΑ</t>
  </si>
  <si>
    <t>ΔΕΔΟΜΕΝΑ (ΔΕΝ ΠΡΟΒΛΕΠΟΝΤΑΙ ΑΝΑΓΚΕΣ ΠΥΡΟΣΒΕΣΗΣ)</t>
  </si>
  <si>
    <t>σε αυτά τα κελιά εισάγετε τα δεδομένα σας</t>
  </si>
  <si>
    <t xml:space="preserve">Οι πιέσεις δεν πρέπει να είναι </t>
  </si>
  <si>
    <t>Κριτήρια σχεδιασμού</t>
  </si>
  <si>
    <t>μικρότερες από 20 μέτρα.</t>
  </si>
  <si>
    <t>Darcy - Weisbach</t>
  </si>
  <si>
    <t>Colebrook - White</t>
  </si>
  <si>
    <t>ΑΚΤΙΝΩΤΟ ΔΙΚΤΥΟ ΥΔΡΕΥΣΗΣ</t>
  </si>
  <si>
    <t>Μήκη Αγωγών (m)</t>
  </si>
  <si>
    <r>
      <t>K</t>
    </r>
    <r>
      <rPr>
        <vertAlign val="subscript"/>
        <sz val="10"/>
        <rFont val="Arial"/>
        <family val="2"/>
        <charset val="161"/>
      </rPr>
      <t>O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1</t>
    </r>
  </si>
  <si>
    <r>
      <t>K</t>
    </r>
    <r>
      <rPr>
        <vertAlign val="subscript"/>
        <sz val="10"/>
        <rFont val="Arial"/>
        <family val="2"/>
        <charset val="161"/>
      </rPr>
      <t>O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6</t>
    </r>
  </si>
  <si>
    <r>
      <t>K</t>
    </r>
    <r>
      <rPr>
        <vertAlign val="subscript"/>
        <sz val="10"/>
        <rFont val="Arial"/>
        <family val="2"/>
        <charset val="161"/>
      </rPr>
      <t>0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2</t>
    </r>
  </si>
  <si>
    <r>
      <t>K</t>
    </r>
    <r>
      <rPr>
        <vertAlign val="subscript"/>
        <sz val="10"/>
        <rFont val="Arial"/>
        <family val="2"/>
        <charset val="161"/>
      </rPr>
      <t>2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4</t>
    </r>
  </si>
  <si>
    <r>
      <t>K</t>
    </r>
    <r>
      <rPr>
        <vertAlign val="subscript"/>
        <sz val="10"/>
        <rFont val="Arial"/>
        <family val="2"/>
        <charset val="161"/>
      </rPr>
      <t>6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0"/>
        <rFont val="Arial"/>
        <family val="2"/>
        <charset val="161"/>
      </rPr>
      <t>2</t>
    </r>
  </si>
  <si>
    <t>ίδια και οι υπόλοιποι</t>
  </si>
  <si>
    <t>Υπολογισμός παροχών διανομής</t>
  </si>
  <si>
    <r>
      <t xml:space="preserve">q </t>
    </r>
    <r>
      <rPr>
        <vertAlign val="subscript"/>
        <sz val="10"/>
        <rFont val="Arial"/>
        <family val="2"/>
        <charset val="161"/>
      </rPr>
      <t xml:space="preserve">K0K1 </t>
    </r>
    <r>
      <rPr>
        <sz val="10"/>
        <rFont val="Arial"/>
        <family val="2"/>
        <charset val="161"/>
      </rPr>
      <t>=</t>
    </r>
  </si>
  <si>
    <r>
      <t>Q1*[L</t>
    </r>
    <r>
      <rPr>
        <vertAlign val="subscript"/>
        <sz val="10"/>
        <rFont val="Arial"/>
        <family val="2"/>
        <charset val="161"/>
      </rPr>
      <t>K0K1</t>
    </r>
    <r>
      <rPr>
        <sz val="11"/>
        <color theme="1"/>
        <rFont val="Calibri"/>
        <family val="2"/>
        <scheme val="minor"/>
      </rPr>
      <t xml:space="preserve"> / (L</t>
    </r>
    <r>
      <rPr>
        <vertAlign val="subscript"/>
        <sz val="10"/>
        <rFont val="Arial"/>
        <family val="2"/>
        <charset val="161"/>
      </rPr>
      <t>K0K1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K1T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K0K2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K2K3</t>
    </r>
    <r>
      <rPr>
        <sz val="11"/>
        <color theme="1"/>
        <rFont val="Calibri"/>
        <family val="2"/>
        <scheme val="minor"/>
      </rPr>
      <t>)] =</t>
    </r>
  </si>
  <si>
    <t>=</t>
  </si>
  <si>
    <t>1,25 l/s</t>
  </si>
  <si>
    <r>
      <t xml:space="preserve">q </t>
    </r>
    <r>
      <rPr>
        <vertAlign val="subscript"/>
        <sz val="10"/>
        <rFont val="Arial"/>
        <family val="2"/>
        <charset val="161"/>
      </rPr>
      <t xml:space="preserve">K1K2 </t>
    </r>
    <r>
      <rPr>
        <sz val="10"/>
        <rFont val="Arial"/>
        <family val="2"/>
        <charset val="161"/>
      </rPr>
      <t>=</t>
    </r>
  </si>
  <si>
    <r>
      <t>Q1*[L</t>
    </r>
    <r>
      <rPr>
        <vertAlign val="subscript"/>
        <sz val="10"/>
        <rFont val="Arial"/>
        <family val="2"/>
        <charset val="161"/>
      </rPr>
      <t>K0K2</t>
    </r>
    <r>
      <rPr>
        <sz val="11"/>
        <color theme="1"/>
        <rFont val="Calibri"/>
        <family val="2"/>
        <scheme val="minor"/>
      </rPr>
      <t xml:space="preserve"> / (L</t>
    </r>
    <r>
      <rPr>
        <vertAlign val="subscript"/>
        <sz val="10"/>
        <rFont val="Arial"/>
        <family val="2"/>
        <charset val="161"/>
      </rPr>
      <t>K0K1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K1T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K0K2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K2K3</t>
    </r>
    <r>
      <rPr>
        <sz val="11"/>
        <color theme="1"/>
        <rFont val="Calibri"/>
        <family val="2"/>
        <scheme val="minor"/>
      </rPr>
      <t xml:space="preserve">)] </t>
    </r>
  </si>
  <si>
    <t>+</t>
  </si>
  <si>
    <r>
      <t>Q2*[L</t>
    </r>
    <r>
      <rPr>
        <vertAlign val="subscript"/>
        <sz val="10"/>
        <rFont val="Arial"/>
        <family val="2"/>
        <charset val="161"/>
      </rPr>
      <t>K0K2</t>
    </r>
    <r>
      <rPr>
        <sz val="11"/>
        <color theme="1"/>
        <rFont val="Calibri"/>
        <family val="2"/>
        <scheme val="minor"/>
      </rPr>
      <t xml:space="preserve"> / (L</t>
    </r>
    <r>
      <rPr>
        <vertAlign val="subscript"/>
        <sz val="10"/>
        <rFont val="Arial"/>
        <family val="2"/>
        <charset val="161"/>
      </rPr>
      <t>K0K6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K6T1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K5K2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K0K2</t>
    </r>
    <r>
      <rPr>
        <sz val="11"/>
        <color theme="1"/>
        <rFont val="Calibri"/>
        <family val="2"/>
        <scheme val="minor"/>
      </rPr>
      <t>)] =</t>
    </r>
  </si>
  <si>
    <t>3,25 l/s</t>
  </si>
  <si>
    <t>ο αγωγός Κ1Κ2 διανέμει νερό σε δύο ΟΤ (το ΟΤ1, ΟΤ2)</t>
  </si>
  <si>
    <r>
      <t xml:space="preserve">q </t>
    </r>
    <r>
      <rPr>
        <vertAlign val="subscript"/>
        <sz val="10"/>
        <rFont val="Arial"/>
        <family val="2"/>
        <charset val="161"/>
      </rPr>
      <t xml:space="preserve">K6T2 </t>
    </r>
    <r>
      <rPr>
        <sz val="10"/>
        <rFont val="Arial"/>
        <family val="2"/>
        <charset val="161"/>
      </rPr>
      <t>=</t>
    </r>
  </si>
  <si>
    <r>
      <t>Q5*[L</t>
    </r>
    <r>
      <rPr>
        <vertAlign val="subscript"/>
        <sz val="10"/>
        <rFont val="Arial"/>
        <family val="2"/>
        <charset val="161"/>
      </rPr>
      <t>K6T2</t>
    </r>
    <r>
      <rPr>
        <sz val="11"/>
        <color theme="1"/>
        <rFont val="Calibri"/>
        <family val="2"/>
        <scheme val="minor"/>
      </rPr>
      <t xml:space="preserve"> / (L</t>
    </r>
    <r>
      <rPr>
        <vertAlign val="subscript"/>
        <sz val="10"/>
        <rFont val="Arial"/>
        <family val="2"/>
        <charset val="161"/>
      </rPr>
      <t>K6T2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K6T1</t>
    </r>
    <r>
      <rPr>
        <sz val="11"/>
        <color theme="1"/>
        <rFont val="Calibri"/>
        <family val="2"/>
        <scheme val="minor"/>
      </rPr>
      <t xml:space="preserve"> + L</t>
    </r>
    <r>
      <rPr>
        <vertAlign val="subscript"/>
        <sz val="10"/>
        <rFont val="Arial"/>
        <family val="2"/>
        <charset val="161"/>
      </rPr>
      <t>K5T</t>
    </r>
    <r>
      <rPr>
        <sz val="11"/>
        <color theme="1"/>
        <rFont val="Calibri"/>
        <family val="2"/>
        <scheme val="minor"/>
      </rPr>
      <t>)] =1,71 l/s</t>
    </r>
  </si>
  <si>
    <t>το ΟΤ5 περιβάλλεται από τους αγ. Κ6Τ2,Κ6Τ1,Κ5Τ</t>
  </si>
  <si>
    <t>σκαρίφημα 1</t>
  </si>
  <si>
    <t>Στο ακτινωτό δίκτυο ύδρευσης οι αγωγοί δεν σχηματίζουν βρόχους. Αντίθετα, καταλήγουν σε τυφλά  τερματικά σημεία που ονομάζουμε τάπες.</t>
  </si>
  <si>
    <r>
      <t>Στην (αυθαίρετη) αρίθμηση του δικτύου οι τάπες μετρούνται σε περιπτώσεις που έχουμε δύο ή περισσότερες από έναν κόμβο (Κ</t>
    </r>
    <r>
      <rPr>
        <vertAlign val="subscript"/>
        <sz val="10"/>
        <rFont val="Arial"/>
        <family val="2"/>
        <charset val="161"/>
      </rPr>
      <t>4</t>
    </r>
    <r>
      <rPr>
        <sz val="11"/>
        <color theme="1"/>
        <rFont val="Calibri"/>
        <family val="2"/>
        <scheme val="minor"/>
      </rPr>
      <t>Τ</t>
    </r>
    <r>
      <rPr>
        <vertAlign val="subscript"/>
        <sz val="10"/>
        <rFont val="Arial"/>
        <family val="2"/>
        <charset val="161"/>
      </rPr>
      <t>1</t>
    </r>
    <r>
      <rPr>
        <sz val="11"/>
        <color theme="1"/>
        <rFont val="Calibri"/>
        <family val="2"/>
        <scheme val="minor"/>
      </rPr>
      <t>, Κ</t>
    </r>
    <r>
      <rPr>
        <vertAlign val="subscript"/>
        <sz val="10"/>
        <rFont val="Arial"/>
        <family val="2"/>
        <charset val="161"/>
      </rPr>
      <t>4</t>
    </r>
    <r>
      <rPr>
        <sz val="11"/>
        <color theme="1"/>
        <rFont val="Calibri"/>
        <family val="2"/>
        <scheme val="minor"/>
      </rPr>
      <t>Τ</t>
    </r>
    <r>
      <rPr>
        <vertAlign val="subscript"/>
        <sz val="10"/>
        <rFont val="Arial"/>
        <family val="2"/>
        <charset val="161"/>
      </rPr>
      <t>2</t>
    </r>
    <r>
      <rPr>
        <sz val="11"/>
        <color theme="1"/>
        <rFont val="Calibri"/>
        <family val="2"/>
        <scheme val="minor"/>
      </rPr>
      <t>).</t>
    </r>
  </si>
  <si>
    <t>Για να επιλύσουμε ένα ακτινωτό δίκτυο το πρώτο βήμα είναι να μεταφέρουμε τις παροχές σχεδιασμού από τα Οικοδομικά Τετράγωνα</t>
  </si>
  <si>
    <t>στους αγωγούς. Για να το κάνουμε αυτό χρήσιμο είναι να σκεφτούμε ότι αυτοί έχουν μια διττή λειτουργία:</t>
  </si>
  <si>
    <r>
      <t>Διανομείς -&gt;</t>
    </r>
    <r>
      <rPr>
        <sz val="11"/>
        <color theme="1"/>
        <rFont val="Calibri"/>
        <family val="2"/>
        <scheme val="minor"/>
      </rPr>
      <t xml:space="preserve"> Να διανείμουν το νερό στην κατανάλωση</t>
    </r>
  </si>
  <si>
    <r>
      <t>Μεταφορείς -&gt;</t>
    </r>
    <r>
      <rPr>
        <sz val="11"/>
        <color theme="1"/>
        <rFont val="Calibri"/>
        <family val="2"/>
        <scheme val="minor"/>
      </rPr>
      <t xml:space="preserve"> Να μεταφέρουν το νερό στους κατάντη κλάδους</t>
    </r>
  </si>
  <si>
    <r>
      <t>Οι τερματικοί αγωγοί είναι -όπως είναι φανερό- μόνο διανομείς  ( π.χ. Κ</t>
    </r>
    <r>
      <rPr>
        <vertAlign val="subscript"/>
        <sz val="10"/>
        <rFont val="Arial"/>
        <family val="2"/>
        <charset val="161"/>
      </rPr>
      <t>5</t>
    </r>
    <r>
      <rPr>
        <sz val="11"/>
        <color theme="1"/>
        <rFont val="Calibri"/>
        <family val="2"/>
        <scheme val="minor"/>
      </rPr>
      <t>Τ).</t>
    </r>
  </si>
  <si>
    <t>Για την εύρεση της παροχής σχεδιασμού q, ξεκινάμε από την παροχή των αγωγών σαν διανομείς.</t>
  </si>
  <si>
    <t>1.ΥΠΟΛΟΓΙΣΜΟΣ ΠΑΡΟΧΩΝ ΔΙΑΝΟΜΗΣ (q μερικό)</t>
  </si>
  <si>
    <t>Η λογική είναι ότι μοιράζουμε την παροχή Q των ΟΤ στους περιμετρικούς αγωγούς αναλογικά ώς προς το μήκος τους.</t>
  </si>
  <si>
    <t>Παραδείγματα αυτού του υπολογισμού μπορείτε να δείτε πανω στο σκαρίφημα 1.</t>
  </si>
  <si>
    <t>κατόπιν μπορούμε να βρούμε την συνολική παροχή σχεδιασμού των αγωγών</t>
  </si>
  <si>
    <t>2.ΥΠΟΛΟΓΙΣΜΟΣ ΟΛΙΚΩΝ ΠΑΡΟΧΩΝ (q ολικο)</t>
  </si>
  <si>
    <t>Το q ολικο βρίσκεται εφόσον ξεκινήσουμε από τα κατάντη της κάθε διαδρομής αθροίζοντας κάθε φορά το q μερικό με το q ολικό κατάντη.</t>
  </si>
  <si>
    <t>Πχ για την γραμμή Κ2-Κ4-Τ1-Τ2</t>
  </si>
  <si>
    <t>qολ Κ4Τ1 = qμερ Κ4Τ1 = 2 (τερματικός σωλήνας), όμοια</t>
  </si>
  <si>
    <t>qολ Κ4Τ2 = qμερ Κ4Τ2 = 3,33 (τερματικός σωλήνας)</t>
  </si>
  <si>
    <t>qολ Κ2Κ4 = qμερ Κ2Κ4 + qκατάντη (δηλαδή για μεταφορά σε Κ4Τ1, Κ4Τ2)=</t>
  </si>
  <si>
    <t>Για να προχωρήσουμε ανάντη του Κ2, θα πρέπει να έχουμε υπολογίσει τις διαδρομές Κ2-Κ3-Τ και Κ2-Κ5-Τ κ.ο.κ</t>
  </si>
  <si>
    <t>Με αυτή την λογική υπολογίζουμε και τις υπόλοιπες παροχές σχεδιασμού των σωλήνων που θα χρησιμοποιήσουμε για την υδραυλική επίλυση.</t>
  </si>
  <si>
    <t>Η διαδικασία πινακοποιείται, όπως παρακάτω:</t>
  </si>
  <si>
    <t>Αγωγός</t>
  </si>
  <si>
    <t>Μήκος</t>
  </si>
  <si>
    <t>s</t>
  </si>
  <si>
    <t>h</t>
  </si>
  <si>
    <t>ΥΔΡΑΥΛΙΚΗ ΕΠΙΛΥΣΗ</t>
  </si>
  <si>
    <r>
      <t>K</t>
    </r>
    <r>
      <rPr>
        <vertAlign val="subscript"/>
        <sz val="10"/>
        <rFont val="Arial"/>
        <family val="2"/>
        <charset val="161"/>
      </rPr>
      <t>1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2</t>
    </r>
  </si>
  <si>
    <r>
      <t>K</t>
    </r>
    <r>
      <rPr>
        <vertAlign val="subscript"/>
        <sz val="10"/>
        <rFont val="Arial"/>
        <family val="2"/>
        <charset val="161"/>
      </rPr>
      <t>2</t>
    </r>
    <r>
      <rPr>
        <sz val="11"/>
        <color theme="1"/>
        <rFont val="Calibri"/>
        <family val="2"/>
        <scheme val="minor"/>
      </rPr>
      <t>Κ</t>
    </r>
    <r>
      <rPr>
        <vertAlign val="subscript"/>
        <sz val="10"/>
        <rFont val="Arial"/>
        <family val="2"/>
        <charset val="161"/>
      </rPr>
      <t>4</t>
    </r>
  </si>
  <si>
    <r>
      <t>K</t>
    </r>
    <r>
      <rPr>
        <vertAlign val="subscript"/>
        <sz val="10"/>
        <rFont val="Arial"/>
        <family val="2"/>
        <charset val="161"/>
      </rPr>
      <t>4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0"/>
        <rFont val="Arial"/>
        <family val="2"/>
        <charset val="161"/>
      </rPr>
      <t>1</t>
    </r>
  </si>
  <si>
    <r>
      <t>K</t>
    </r>
    <r>
      <rPr>
        <vertAlign val="subscript"/>
        <sz val="10"/>
        <rFont val="Arial"/>
        <family val="2"/>
        <charset val="161"/>
      </rPr>
      <t>4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0"/>
        <rFont val="Arial"/>
        <family val="2"/>
        <charset val="161"/>
      </rPr>
      <t>2</t>
    </r>
    <r>
      <rPr>
        <sz val="10"/>
        <rFont val="Arial"/>
        <family val="2"/>
        <charset val="161"/>
      </rPr>
      <t/>
    </r>
  </si>
  <si>
    <r>
      <t>K</t>
    </r>
    <r>
      <rPr>
        <vertAlign val="subscript"/>
        <sz val="10"/>
        <rFont val="Arial"/>
        <family val="2"/>
        <charset val="161"/>
      </rPr>
      <t>O</t>
    </r>
    <r>
      <rPr>
        <sz val="11"/>
        <color theme="1"/>
        <rFont val="Calibri"/>
        <family val="2"/>
        <scheme val="minor"/>
      </rPr>
      <t>Τ</t>
    </r>
  </si>
  <si>
    <r>
      <t>K</t>
    </r>
    <r>
      <rPr>
        <vertAlign val="subscript"/>
        <sz val="10"/>
        <rFont val="Arial"/>
        <family val="2"/>
        <charset val="161"/>
      </rPr>
      <t>2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3</t>
    </r>
  </si>
  <si>
    <r>
      <t>K</t>
    </r>
    <r>
      <rPr>
        <vertAlign val="subscript"/>
        <sz val="10"/>
        <rFont val="Arial"/>
        <family val="2"/>
        <charset val="161"/>
      </rPr>
      <t>3</t>
    </r>
    <r>
      <rPr>
        <sz val="11"/>
        <color theme="1"/>
        <rFont val="Calibri"/>
        <family val="2"/>
        <scheme val="minor"/>
      </rPr>
      <t>T</t>
    </r>
  </si>
  <si>
    <r>
      <t>K</t>
    </r>
    <r>
      <rPr>
        <vertAlign val="subscript"/>
        <sz val="10"/>
        <rFont val="Arial"/>
        <family val="2"/>
        <charset val="161"/>
      </rPr>
      <t>2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5</t>
    </r>
  </si>
  <si>
    <r>
      <t>K</t>
    </r>
    <r>
      <rPr>
        <vertAlign val="subscript"/>
        <sz val="10"/>
        <rFont val="Arial"/>
        <family val="2"/>
        <charset val="161"/>
      </rPr>
      <t>5</t>
    </r>
    <r>
      <rPr>
        <sz val="11"/>
        <color theme="1"/>
        <rFont val="Calibri"/>
        <family val="2"/>
        <scheme val="minor"/>
      </rPr>
      <t>T</t>
    </r>
  </si>
  <si>
    <r>
      <t>K</t>
    </r>
    <r>
      <rPr>
        <vertAlign val="subscript"/>
        <sz val="10"/>
        <rFont val="Arial"/>
        <family val="2"/>
        <charset val="161"/>
      </rPr>
      <t>1</t>
    </r>
    <r>
      <rPr>
        <sz val="11"/>
        <color theme="1"/>
        <rFont val="Calibri"/>
        <family val="2"/>
        <scheme val="minor"/>
      </rPr>
      <t>K</t>
    </r>
    <r>
      <rPr>
        <vertAlign val="subscript"/>
        <sz val="10"/>
        <rFont val="Arial"/>
        <family val="2"/>
        <charset val="161"/>
      </rPr>
      <t>6</t>
    </r>
  </si>
  <si>
    <r>
      <t>K</t>
    </r>
    <r>
      <rPr>
        <vertAlign val="subscript"/>
        <sz val="10"/>
        <rFont val="Arial"/>
        <family val="2"/>
        <charset val="161"/>
      </rPr>
      <t>6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0"/>
        <rFont val="Arial"/>
        <family val="2"/>
        <charset val="161"/>
      </rPr>
      <t>1</t>
    </r>
  </si>
  <si>
    <t>~41</t>
  </si>
  <si>
    <t>Ελέγχουμε το αποτέλεσμα αθροίζοντας τα q μερικά. Το σύνολο θα πρέπει να μας δίνει περίπου (λόγω στρογγυλεύσεων) την συνολική παροχή Qολ.</t>
  </si>
  <si>
    <t>Η Q ολική είναι προφανώς Q1+Q2+Q3+Q4+Q5 = 41 l/s. Αυτή είναι και η παροχή που εισέρχεται στο δίκτυο από την κεφαλή του, δηλαδή το Κ0.</t>
  </si>
  <si>
    <t>3.ΥΔΡΑΥΛΙΚΗ ΕΠΙΛΥΣΗ</t>
  </si>
  <si>
    <t xml:space="preserve">Η υδραυλική επίλυση μπορεί κατόπιν να γίνει εύκολα αφού διαστασιολογήσουμε κατ'αρχήν τους σωλήνες (διαλέξουμε διαστάσεις) και </t>
  </si>
  <si>
    <t>επιλέξουμε μια τιμή για το C του τύπου Hazen-Williams  :</t>
  </si>
  <si>
    <t>(εδώ πήραμε C = 120)</t>
  </si>
  <si>
    <t>(V ταχυτητα m/s - 0,849 συντελεστής μονάδων - C συντελεστής παροχετευτικότητας εξαρτώμενος απο το υλικο -με μονάδες- , RH η υδραυλική ακτίνα</t>
  </si>
  <si>
    <t>που για κυκλική διατομή είναι D/4  m, και s οι απώλειες φορτίου ανά μέτρο μήκους. Οι συνολικές απώλειες h, θα είναι s*L)</t>
  </si>
  <si>
    <t xml:space="preserve">Ελέγχουμε ταχύτητες και απώλειες φορτίου, και αποφασίζουμε για την τελική διάσταση (οι υπολογισμοί γίνονται με την </t>
  </si>
  <si>
    <t>εσωτερική διάμετρο που είναι λίγο μικρότερη από την ονομαστική που βάζουμε εδώ).</t>
  </si>
  <si>
    <t>4.ΕΛΕΓΧΟΣ ΠΙΕΣΕΩΝ (ΠΙΕΖΟΜΕΤΡΙΚΩΝ ΦΟΡΤΙΩΝ)</t>
  </si>
  <si>
    <t>Αυτό μπορούμε να το κάνουμε αθροίζοντας τις απώλειες κατά μήκος μιας διαδρομής, εφόσον ξέρουμε το ΠΖ φορτίο στην αρχή της διαδρομής</t>
  </si>
  <si>
    <t>Αν θέλουμε πχ την διαφορά πιεζομετρικού φορτίου από το Κ0 στο Τ2 θα έχουμε:</t>
  </si>
  <si>
    <r>
      <t>h</t>
    </r>
    <r>
      <rPr>
        <vertAlign val="subscript"/>
        <sz val="10"/>
        <rFont val="Arial"/>
        <family val="2"/>
        <charset val="161"/>
      </rPr>
      <t>K4T2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0"/>
        <rFont val="Arial"/>
        <family val="2"/>
        <charset val="161"/>
      </rPr>
      <t>K2K4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0"/>
        <rFont val="Arial"/>
        <family val="2"/>
        <charset val="161"/>
      </rPr>
      <t>K2K1</t>
    </r>
    <r>
      <rPr>
        <sz val="11"/>
        <color theme="1"/>
        <rFont val="Calibri"/>
        <family val="2"/>
        <scheme val="minor"/>
      </rPr>
      <t xml:space="preserve"> + h</t>
    </r>
    <r>
      <rPr>
        <vertAlign val="subscript"/>
        <sz val="10"/>
        <rFont val="Arial"/>
        <family val="2"/>
        <charset val="161"/>
      </rPr>
      <t>K1K0</t>
    </r>
    <r>
      <rPr>
        <sz val="11"/>
        <color theme="1"/>
        <rFont val="Calibri"/>
        <family val="2"/>
        <scheme val="minor"/>
      </rPr>
      <t xml:space="preserve">  </t>
    </r>
  </si>
  <si>
    <t>Αν γνωρίζουμε το πιεζομετρικό υψόμετρο στο κάθε σημείο, το διαθέσιμο φορτίο υπολογίζεται αφού αφαιρέσουμε το τοπογραφικό υψόμετρο.</t>
  </si>
  <si>
    <t>ΚΥΚΛΟΦΟΡΙΚΟ ΔΙΚΤΥΟ ΥΔΡΕΥΣΗΣ</t>
  </si>
  <si>
    <t>Πίνακας συντελεστών C Hazen - Williams</t>
  </si>
  <si>
    <t>Χυτοσίδηρος καινούργιος</t>
  </si>
  <si>
    <t>Χυτοσίδηρος 30 χρονών</t>
  </si>
  <si>
    <t>75-90</t>
  </si>
  <si>
    <t>Σκυρόδεμα</t>
  </si>
  <si>
    <t>Αμιαντοτσιμέντο</t>
  </si>
  <si>
    <t>Πλαστικό (PVC – HDPE)</t>
  </si>
  <si>
    <t>σκαρίφημα 2</t>
  </si>
  <si>
    <t>Στο κυκλοφορικό δίκτυο έχουμε βρόχους, δηλαδή κλειστές γραμμές με τρείς ή περισσότερες κορυφές (σημεία παροχής).</t>
  </si>
  <si>
    <t>Για την ευκολία του παραδείγματος θα θεωρήσουμε εδώ την απλόυστερη περίπτωση των δύο κόμβων.</t>
  </si>
  <si>
    <t>Παρόμοια είναι η λογική και για περισσότερους βρόχους.</t>
  </si>
  <si>
    <t xml:space="preserve">Στο κυκλοφορικό δίκτυο οι παροχές θα πρέπει να περάσουν τελικά στους κόμβους (στις κορυφές). </t>
  </si>
  <si>
    <t>Πριν από αυτό τις επιμερίζουμε στις γραμμές και κατόπιν την παροχή κάθε γραμμής την μοιράζουμε εξίσου στα δύο άκρα.</t>
  </si>
  <si>
    <t xml:space="preserve">Στο παρακάτω σκαρίφημα φαίνεται η λογική του επιμερισμού. - αφού χαράξουμε τις διαγωνίους- </t>
  </si>
  <si>
    <t>Θεωρούμε ότι η ζήτηση του κάθε ΟΤ μοιράζεται σε κάθε περιβάλουσα γραμμή</t>
  </si>
  <si>
    <t>σε αναλογία με το εμβαδόν του τμήματος του ΟΤ που 'βλέπει' την γραμμή- αφού χαράξουμε τις διαγωνίους-.</t>
  </si>
  <si>
    <t>σκαρίφημα 3</t>
  </si>
  <si>
    <t>Αφού περάσουν οι παροχές στις γραμμές του δικτύου (δες παρακάτω σκαριφημα) τις μοιράζουμε τελικά στις κορυφές (σκαρίφημα 5)</t>
  </si>
  <si>
    <t>(η συνολική παροχή θα πρέπει να διατηρείται Q = 41 l/s)</t>
  </si>
  <si>
    <t>σκαρίφημα 4</t>
  </si>
  <si>
    <t>η τελική μορφή με τις ζητήσεις και τον συμβολισμό τους στις κορυφές φαίνεται παρακάτω.</t>
  </si>
  <si>
    <t>σκαρίφημα 5</t>
  </si>
  <si>
    <t xml:space="preserve">Τέλος, και για να δώσουμε τις αρχικές τιμές για το πρόγραμμα υποθέτουμε μια κατανομή που να διατηρεί την αρχή </t>
  </si>
  <si>
    <t>της συνέχειας σε κάθε κόμβο (δηλαδή ότι έρχεται ισούται με ότι φεύγει συν ότι ζητιέται).</t>
  </si>
  <si>
    <t>Ξεκινάμε από το Κ0 λοιπόν, την κεφαλή του δικτύου όπου μπορούμε να θεωρήσουμε ότι μπαίνουν 38 L/s (41 - 3).</t>
  </si>
  <si>
    <t>Ακολούθως κάνουμε πάλι μια αυθαίρετη κατανομή των παροχών στις γραμμές κοιτώντας να διατηρούμε την συνέχεια στους κόμβους.</t>
  </si>
  <si>
    <t>σκαρίφημα 6</t>
  </si>
  <si>
    <t>Ο τελευταίος κόμβος που θα καταλήξουμε θα είναι και έλεγχος της διαδικασίας. Στην παραπάνω περίπτωση</t>
  </si>
  <si>
    <t>είναι ο κόμβος Κ3, όπου ότι έρχεται ισούται με ότι ζητιέται (7+1,5 = 8,5)</t>
  </si>
  <si>
    <t>ΕΦΑΡΜΟΓΗ ΤΗΣ ΜΕΘΟΔΟΥ ΕΠΙΛΥΣΗΣ HARDY-CROSS - ΠΡΟΓΡΑΜΜΑ ΣΕ VISUAL BASIC</t>
  </si>
  <si>
    <t>Η επίλυση του δικτύου θα γίνει με την χρήση προγράμματος που γράφτηκε σε visual basic.</t>
  </si>
  <si>
    <t>Για την επίλυση θα πρέπει να ορίσουμε μια θετική φορά ροής στους βρόχους. Εδώ θεωρήσαμε θετική την δεξιόστροφη φορά.</t>
  </si>
  <si>
    <t>Οι παροχές σε κάθε γραμμή μπαίνουν στο πρόγραμμα προσημασμένες, δηλαδή θετικές εάν ακολουθούν την θετική ορισμένη φορά, ή αρνητικές.</t>
  </si>
  <si>
    <t>Για παράδειγμα η Κ2Κ3 έχει +7l/s ενώ η Κ3Κ4 έχει -1,5 l/s.</t>
  </si>
  <si>
    <t>Επίσης, στο πρόγραμμα όλες οι γραμμές μπαίνουν κατά την θετική φορά (πχ Κ4Κ1 και όχι Κ1Κ4).</t>
  </si>
  <si>
    <t>Οδηγίες για την χρήση του προγράμματος</t>
  </si>
  <si>
    <t>ΠΡΟΣΟΧΗ: Δεν πρέπει επ'ουδενί να προστεθεί στήλη ανάμεσα στις ήδη υπάρχουσες.</t>
  </si>
  <si>
    <r>
      <t>Πρώτη στήλη:</t>
    </r>
    <r>
      <rPr>
        <sz val="11"/>
        <color theme="1"/>
        <rFont val="Calibri"/>
        <family val="2"/>
        <scheme val="minor"/>
      </rPr>
      <t xml:space="preserve"> Εδώ σημειώνεται ένας αύξων αριθμός που χαρακτηρίζει τον βρόχο (loop). Στο παράδειγμα έχουμε 2 βρόχους.</t>
    </r>
  </si>
  <si>
    <r>
      <t>Δεύτερη στήλη:</t>
    </r>
    <r>
      <rPr>
        <sz val="11"/>
        <color theme="1"/>
        <rFont val="Calibri"/>
        <family val="2"/>
        <scheme val="minor"/>
      </rPr>
      <t xml:space="preserve"> Αύξων αριθμός για τον αγωγό εντός του βρόχου (line).</t>
    </r>
  </si>
  <si>
    <r>
      <t>Τρίτη στήλη:</t>
    </r>
    <r>
      <rPr>
        <sz val="11"/>
        <color theme="1"/>
        <rFont val="Calibri"/>
        <family val="2"/>
        <scheme val="minor"/>
      </rPr>
      <t xml:space="preserve"> Εδώ σημειώνουμε τις κοινές γραμμές ανάμεσα στους βρόχους με έναν αύξοντα αριθμό (εάν είχαμε τρεις βρόχους και</t>
    </r>
  </si>
  <si>
    <t>άρα 2 κοινές γραμμές η δεύτερη θα σημαινόταν με τον αρ.2 κ.ο.κ). Προσέξτε ότι οι κοινές γραμμές έχουν αντίθετη φορά σε κάθε βροχο.</t>
  </si>
  <si>
    <r>
      <t>4η-5η στήλες:</t>
    </r>
    <r>
      <rPr>
        <sz val="11"/>
        <color theme="1"/>
        <rFont val="Calibri"/>
        <family val="2"/>
        <scheme val="minor"/>
      </rPr>
      <t xml:space="preserve"> Κόμβος αρχής - κόμβος τέλους αγωγού </t>
    </r>
    <r>
      <rPr>
        <sz val="10"/>
        <rFont val="Arial"/>
        <family val="2"/>
        <charset val="161"/>
      </rPr>
      <t>(</t>
    </r>
    <r>
      <rPr>
        <b/>
        <u/>
        <sz val="10"/>
        <rFont val="Arial"/>
        <family val="2"/>
        <charset val="161"/>
      </rPr>
      <t>παντα</t>
    </r>
    <r>
      <rPr>
        <sz val="11"/>
        <color theme="1"/>
        <rFont val="Calibri"/>
        <family val="2"/>
        <scheme val="minor"/>
      </rPr>
      <t xml:space="preserve"> κατά την θετική φορά σημειωμένα)</t>
    </r>
  </si>
  <si>
    <r>
      <t xml:space="preserve">6η -7η στήλες: </t>
    </r>
    <r>
      <rPr>
        <sz val="11"/>
        <color theme="1"/>
        <rFont val="Calibri"/>
        <family val="2"/>
        <scheme val="minor"/>
      </rPr>
      <t>Υψόμετρα Κόμβου αρχής - κόμβου τέλους αγωγού</t>
    </r>
  </si>
  <si>
    <r>
      <t>8η- 9η στήλες</t>
    </r>
    <r>
      <rPr>
        <sz val="11"/>
        <color theme="1"/>
        <rFont val="Calibri"/>
        <family val="2"/>
        <scheme val="minor"/>
      </rPr>
      <t>: Διάμετρος (σε mm) και μήκος (σε m) του αγωγού</t>
    </r>
  </si>
  <si>
    <t>Οι στήλες με κόκκινο υπολογιζονται από το πρόγραμμα εφόσον κάνουμε τα εξής:</t>
  </si>
  <si>
    <r>
      <t xml:space="preserve">1. Βάζουμε στην </t>
    </r>
    <r>
      <rPr>
        <b/>
        <sz val="10"/>
        <color indexed="57"/>
        <rFont val="Arial"/>
        <family val="2"/>
        <charset val="161"/>
      </rPr>
      <t>στήλη 18 (Qoriginal)</t>
    </r>
    <r>
      <rPr>
        <b/>
        <sz val="10"/>
        <rFont val="Arial"/>
        <family val="2"/>
        <charset val="161"/>
      </rPr>
      <t xml:space="preserve"> τις παροχές από την πρώτη μοιρασιά που κάναμε παραπάνω με τη  φορά τους </t>
    </r>
  </si>
  <si>
    <t>(θετικές ανα συμφωνουν με τη φορά, αν όχι αρνητικές)</t>
  </si>
  <si>
    <t>2. Οι παροχές αυτές μετατρέπονται στην στήλη 16 () αυτόματα σε m3/s γιατί έτσι τις θέλει το πρόγραμμα</t>
  </si>
  <si>
    <t>3. κάνουμε copy -paste special (values) απο την στήλη 16 στην στήλη 10</t>
  </si>
  <si>
    <t>Κατόπιν μπορούμε να τρέξουμε το πρόγραμμα πατώντας το κουμπί RUN (ή με F5 μέσα από την σελίδα του κώδικα)</t>
  </si>
  <si>
    <t>Θα μας ρωτήσει τα εξής:</t>
  </si>
  <si>
    <t>1. C του τύπου Hazen - Williams</t>
  </si>
  <si>
    <t>2. Αριθμό βρόχων</t>
  </si>
  <si>
    <t>3. Αριθμό κοινών γραμμών</t>
  </si>
  <si>
    <t>4. Πόσες επαναλήψεις να κάνει (συνήθως 6-10 είναι αρκετές)</t>
  </si>
  <si>
    <t>5. Πόσες γραμμές έχει ο πρώτος βρόχος</t>
  </si>
  <si>
    <t>6. από ποιά γραμμή αρχίζουν</t>
  </si>
  <si>
    <t>7. Πόσες γραμμές έχει ο δευτερος βρόχος</t>
  </si>
  <si>
    <t>8. από ποιά γραμμή αρχίζουν</t>
  </si>
  <si>
    <t>.... Το ίδιο εαν έχει παραπάνω από δύο βρόχους</t>
  </si>
  <si>
    <t>......</t>
  </si>
  <si>
    <r>
      <t>ΑΦΟΥ ΤΡΕΞΕΙ ΤΟ ΠΡΟΓΡΑΜΜΑ ΠΑΙΡΝΟΥΜΕ ΤΑ ΑΠΟΤΕΛΕΣΜΑΤΑ ΤΕΛΙΚΩΝ ΠΑΡΟΧΩΝ ΣΤΗ ΣΤΗΛΗ 19 (</t>
    </r>
    <r>
      <rPr>
        <b/>
        <sz val="10"/>
        <color indexed="57"/>
        <rFont val="Arial"/>
        <family val="2"/>
        <charset val="161"/>
      </rPr>
      <t>Qfinal-L/s</t>
    </r>
    <r>
      <rPr>
        <b/>
        <sz val="10"/>
        <rFont val="Arial"/>
        <family val="2"/>
        <charset val="161"/>
      </rPr>
      <t>) και στην ΣΤΗΛΗ 11 (</t>
    </r>
    <r>
      <rPr>
        <b/>
        <sz val="10"/>
        <color indexed="10"/>
        <rFont val="Arial"/>
        <family val="2"/>
        <charset val="161"/>
      </rPr>
      <t>Qfinal-μ3/s</t>
    </r>
    <r>
      <rPr>
        <b/>
        <sz val="10"/>
        <rFont val="Arial"/>
        <family val="2"/>
        <charset val="161"/>
      </rPr>
      <t>)</t>
    </r>
  </si>
  <si>
    <r>
      <t xml:space="preserve">ΣΤΗ ΣΤΗΛΗ 14 </t>
    </r>
    <r>
      <rPr>
        <b/>
        <sz val="10"/>
        <color indexed="10"/>
        <rFont val="Arial"/>
        <family val="2"/>
        <charset val="161"/>
      </rPr>
      <t>(hfinal)</t>
    </r>
    <r>
      <rPr>
        <b/>
        <sz val="10"/>
        <rFont val="Arial"/>
        <family val="2"/>
        <charset val="161"/>
      </rPr>
      <t xml:space="preserve"> ΕΙΝΑΙ ΟΙ ΑΠΩΛΕΙΕΣ ΦΟΡΤΙΟΥ ΣΤΟ ΜΗΚΟΣ ΤΟΥ ΑΓΩΓΟΥ</t>
    </r>
  </si>
  <si>
    <r>
      <t xml:space="preserve">ΣΤΗ ΣΤΗΛΗ 17 </t>
    </r>
    <r>
      <rPr>
        <b/>
        <sz val="10"/>
        <color indexed="10"/>
        <rFont val="Arial"/>
        <family val="2"/>
        <charset val="161"/>
      </rPr>
      <t>(ΔΗπιεζο)</t>
    </r>
    <r>
      <rPr>
        <b/>
        <sz val="10"/>
        <rFont val="Arial"/>
        <family val="2"/>
        <charset val="161"/>
      </rPr>
      <t xml:space="preserve"> ΕΙΝΑΙ Η ΔΙΑΦΟΡΑ ΠΖ ΦΟΡΤΙΟΥ ΑΠΟ ΚΟΜΒΟ ΑΡΧΗΣ ΣΕ ΚΟΜΒΟ ΤΕΛΟΥΣ ΤΟΥ ΑΓΩΓΟΥ </t>
    </r>
  </si>
  <si>
    <t xml:space="preserve">ΣΥΜΠΕΡΙΛΑΜΒΑΝΟΜΕΝΩΝ ΤΩΝ ΤΟΠΟΓΡ. ΥΨΟΜΕΤΡΩΝ ΤΩΝ ΚΟΜΒΩΝ </t>
  </si>
  <si>
    <t>ΜΕ ΤΑ ΠΑΡΑΠΑΝΩ ΑΠΟΤΕΛΕΣΜΑΤΑ ΣΥΝΤΑΣΣΟΥΜΕ ΤΟ ΤΕΛΙΚΟ ΔΙΑΓΡΑΜΜΑ ΚΥΚΛΟΦΟΡΙΑΣ</t>
  </si>
  <si>
    <t>σκαρίφημα 7</t>
  </si>
  <si>
    <t>ΒΛΕΠΟΥΜΕ ΤΙΣ ΔΙΑΦΟΡΕΣ ΑΠΟ ΤΙΣ ΑΡΧΙΚΕΣ ΜΑΣ ΥΠΟΘΕΣΕΙΣ. ΠΧ ΕΧΟΥΜΕ ΡΟΗ ΑΝΤΙΘΕΤΗ ΑΠΟ ΑΥΤΗ ΠΟΥ ΑΡΧΙΚΑ ΥΠΟΘΕΣΑΜΕ ΣΤΟΝ Κ1Κ4!</t>
  </si>
  <si>
    <t>ΑΛΛΟΥ ΑΛΛΑΖΟΥΝ ΜΟΝΟ ΟΙ ΤΙΜΕΣ ΤΩΝ ΠΑΡΟΧΩΝ (ΠΧ ΣΤΟΝ Κ2Κ3)</t>
  </si>
  <si>
    <t xml:space="preserve">ΑΥΤΑ ΠΟΥ ΕΝΔΙΑΦΕΡΟΥΝ ΚΑΙ ΠΡΕΠΕΙ ΝΑ ΜΠΟΥΝ ΣΤΟ ΔΙΑΓΡΑΜΜΑ ΥΔΡΑΥΛΙΚΩΝ ΣΤΟΙΧΕΙΩΝ ΕΙΝΑΙ </t>
  </si>
  <si>
    <t>ΔΙΑΣΤΑΣΕΙΣ  ΑΓΩΓΟΥ (ΔΙΑΜΕΤΡΟΣ Φ / ΜΗΚΟΣ m) / ΤΑΧΥΤΗΤΑ ΝΕΡΟΥ ΚΑΙ ΦΟΡΑ ΣΤΟΥΣ ΑΓΩΓΟΥΣ</t>
  </si>
  <si>
    <r>
      <t>ΠΙΕΖΟΜΕΤΡΙΚΑ ΥΨΟΜΕΤΡΑ ΣΤΟΥΣ ΚΟΜΒΟΥΣ</t>
    </r>
    <r>
      <rPr>
        <sz val="11"/>
        <color theme="1"/>
        <rFont val="Calibri"/>
        <family val="2"/>
        <scheme val="minor"/>
      </rPr>
      <t xml:space="preserve"> (ΞΕΚΙΝΑΜΕ ΑΠΟ ΤΗΝ ΚΕΦΑΛΗ ΤΟΥ ΔΙΚΤΥΟΥ ΟΠΟΥ ΕΧΟΥΜΕ ΥΠΟΛΟΓΙΣΕΙ ΤΟ ΥΨΟΜΕΤΡΟ ΠΖ </t>
    </r>
  </si>
  <si>
    <t xml:space="preserve">ΕΣΤΩ 35 M). </t>
  </si>
  <si>
    <t>(ΤΟ ΠΖ ΦΟΡΤΙΟ  = ΥΨΟΜΕΤΡΟ ΠΖ  - ΥΨΟΜΕΤΡΟ ΤΟΠΟΓΡΑΦΙΚΟ)</t>
  </si>
  <si>
    <t>ΟΠΟΤΕ ΤΑ ΥΔΡΑΥΛΙΚΑ ΣΤΟΙΧΕΙΑ Θα ΕΙΝΑΙ ΤΑ ΕΞΗΣ:</t>
  </si>
  <si>
    <t xml:space="preserve">ΥΨΟΜΕΤΡΟ ΠΖ </t>
  </si>
  <si>
    <t>ΤΟΠ. ΥΨΟΜΕΤΡΟ</t>
  </si>
  <si>
    <t>σχεδιο υδρ. Στοιχειων δικτυου</t>
  </si>
  <si>
    <t>ΤΟ ΠΖ ΦΟΡΤΙΟ ΠΧ ΣΤΟ Κ1 = 34.38-9 = 25,38m</t>
  </si>
  <si>
    <t xml:space="preserve">Ο ΕΛΕΓΧΟΣ ΣΥΝΙΣΤΑΤΑΙ ΣΤΟ ΝΑ ΜΗΝ ΕΙΝΑΙ ΚΑΤΩΤΕΡΟ ΑΠΟ ΜΙΑ ΕΛΑΧΙΣΤΗ ΤΙΜΗ ΑΣ ΠΟΥΜΕ 20 ΜΕΤΡΑ. </t>
  </si>
  <si>
    <t>ΟΙ ΤΑΧΥΤΗΤΕΣ ΕΠΙΣΗΣ ΔΕΝ ΘΑ ΠΡΕΠΕΙ ΝΑ ΞΕΠΕΡΝΟΥΝ ΤΟ 1m/s. ΕΑΝ ΑΥΤΑ ΔΕΝ ΠΛΗΡΟΥΝΤΑΙ ΑΛΛΑΖΟΥΜΕ ΔΙΑΜΕΤΡΟΥΣ ΚΑΙ ΞΑΝΑΤΡΕΧΟΥΜΕ.</t>
  </si>
  <si>
    <t>k (e) (mm)</t>
  </si>
  <si>
    <t>Πληθ. 2020</t>
  </si>
  <si>
    <t>Πληθ. 2050</t>
  </si>
  <si>
    <t>Κλίνες 2020</t>
  </si>
  <si>
    <t>Κλίνες 2050</t>
  </si>
  <si>
    <t>Κατοικία Α</t>
  </si>
  <si>
    <t>Κατοικία Β</t>
  </si>
  <si>
    <t>Αμιγής Κατοικία Α</t>
  </si>
  <si>
    <t>Αμιγής Κατοικία Β</t>
  </si>
  <si>
    <t>Μικτές χρήσεις - Κατοικία Β</t>
  </si>
  <si>
    <t>Μικτές χρήσεις - Τουρισμός</t>
  </si>
  <si>
    <t>2α</t>
  </si>
  <si>
    <t>2β</t>
  </si>
  <si>
    <t>Πράσινο-αναψυχή</t>
  </si>
  <si>
    <t>3Χ0 λίτρα ανά κλίνη και ανά ημέρα</t>
  </si>
  <si>
    <t>2Χ00 λίτρα ανά στρέμμα και ανά ημέρα</t>
  </si>
  <si>
    <t>1Χ00 λίτρα ανά στρέμμα και ανά ημέρα</t>
  </si>
  <si>
    <t>αυτά τα κελιά περιέχουν σταθερές ποσότητες (υποθέσεις)</t>
  </si>
  <si>
    <t xml:space="preserve">Πυκνότητα πληθυσμού </t>
  </si>
  <si>
    <t>άτομα/Ha</t>
  </si>
  <si>
    <t>Τέλος, ελέγχουμε εάν σε κάποιο κόμβο η πίεση είναι μικρότερη από την επιθυμητή ελάχιστη πίεση (όχι κάτω από 15-20 m)</t>
  </si>
  <si>
    <t>ποσοστό ετήσιας αύξησης πληθυσμού (α)</t>
  </si>
  <si>
    <t>ΤΥΠΟΣ ΑΝΑΤΟΚΙΣΜΟΥ</t>
  </si>
  <si>
    <t>Qσχ. = (Q2*λ1*λ2)</t>
  </si>
  <si>
    <t xml:space="preserve">Qσχ. </t>
  </si>
  <si>
    <r>
      <t>m</t>
    </r>
    <r>
      <rPr>
        <vertAlign val="superscript"/>
        <sz val="11"/>
        <color theme="1"/>
        <rFont val="Calibri"/>
        <family val="2"/>
        <charset val="161"/>
        <scheme val="minor"/>
      </rPr>
      <t>3</t>
    </r>
    <r>
      <rPr>
        <sz val="11"/>
        <color theme="1"/>
        <rFont val="Calibri"/>
        <family val="2"/>
        <scheme val="minor"/>
      </rPr>
      <t>/min</t>
    </r>
  </si>
  <si>
    <t>(Το α μπαίνει σαν αριθμός, 2% -&gt; 0.02)</t>
  </si>
  <si>
    <t>Εμβ.</t>
  </si>
  <si>
    <t xml:space="preserve">ΠΡΟΥΠΟΛΟΓΙΣΜΟΣ ΔΙΚΤΥΟΥ ΥΔΡΕΥΣΗΣ </t>
  </si>
  <si>
    <t>ΠΡΟΫΠΟΛΟΓΙΣΜΟΣ ΜΕΛΕΤΗΣ</t>
  </si>
  <si>
    <t>Α/Α</t>
  </si>
  <si>
    <t>ΕΙΔΟΣ ΕΡΓΑΣΙΑΣ</t>
  </si>
  <si>
    <t>Α.Τ.</t>
  </si>
  <si>
    <t>ΑΡΘΡΟ</t>
  </si>
  <si>
    <t>ΜΟΝΑΔΑ</t>
  </si>
  <si>
    <t>ΠΟΣΟΤΗΤΑ</t>
  </si>
  <si>
    <t>ΤΙΜΗ ΜΟΝ.</t>
  </si>
  <si>
    <t>ΔΑΠΑΝΗ</t>
  </si>
  <si>
    <t>ΑΝΑΘΕΩΡ.</t>
  </si>
  <si>
    <t>(Ευρώ)</t>
  </si>
  <si>
    <t>Εκσαφή ορυγμάτων σε έδαφος γαιώδες ή ημιβραχώδες σε κατοικημένη περιοχή με πλάτος πυθμένα έως 3 μ. με την φόρτωση των προϊόντων εκσκαφής επί αυτοκινήτου, την σταλία του αυτοκινήτου και την μεταφορά σε οποιαδήποτε απόσταση για βάθος ορύγματος έως 4 μ.</t>
  </si>
  <si>
    <t>3.01.02</t>
  </si>
  <si>
    <t>ΥΔΡ 6054</t>
  </si>
  <si>
    <t>m3</t>
  </si>
  <si>
    <t>Διάστρωση και εγκιβωτισμός σωλήνων με άμμο λατομείου</t>
  </si>
  <si>
    <t>Αρθρο 5.07</t>
  </si>
  <si>
    <t>ΥΔΡ 6069</t>
  </si>
  <si>
    <t>Διάστρωση προϊοντων εκσκαφής</t>
  </si>
  <si>
    <t>Αρθρο 3.16</t>
  </si>
  <si>
    <t>ΥΔΡ 6070</t>
  </si>
  <si>
    <t>Επίχωση κάθε είδους ορυγμάτων εντός πόλεως με θραυστό υλικό λατομείου της Π.Τ.Π Ο-150.</t>
  </si>
  <si>
    <t>Αρθρο 5.05</t>
  </si>
  <si>
    <t>ΥΔΡ 6068</t>
  </si>
  <si>
    <t>Πλαστικοί σωλήνες από HDPE, 3ης γενιάς, 10 ατμ</t>
  </si>
  <si>
    <t>ονομ. διαμέτρου DN 63 mm / ονομ. πίεσης ΡΝ 10 atm</t>
  </si>
  <si>
    <t xml:space="preserve">12.14.01.04 </t>
  </si>
  <si>
    <t>ΥΔΡ 6621.1</t>
  </si>
  <si>
    <t>μ.μ</t>
  </si>
  <si>
    <t>ονομ. διαμέτρου DN 75 mm / ονομ. πίεσης ΡΝ 10 atm</t>
  </si>
  <si>
    <t xml:space="preserve">12.14.01.05 </t>
  </si>
  <si>
    <t>ονομ. διαμέτρου DN 90 mm / ονομ. πίεσης ΡΝ 10 atm</t>
  </si>
  <si>
    <t xml:space="preserve">12.14.01.06 </t>
  </si>
  <si>
    <t>ονομ. διαμέτρου DN 110 mm / ονομ. πίεσης ΡΝ 10 atm</t>
  </si>
  <si>
    <t xml:space="preserve">12.14.01.07 </t>
  </si>
  <si>
    <t>ονομ. διαμέτρου DN 125 mm / ονομ. πίεσης ΡΝ 10 atm</t>
  </si>
  <si>
    <t xml:space="preserve">12.14.01.08 </t>
  </si>
  <si>
    <t>ΥΔΡ 6621.2</t>
  </si>
  <si>
    <t>ονομ. διαμέτρου DN 140 mm / ονομ. πίεσης ΡΝ 10 atm</t>
  </si>
  <si>
    <t xml:space="preserve">12.14.01.09 </t>
  </si>
  <si>
    <t>ονομ. διαμέτρου DN 160 mm / ονομ. πίεσης ΡΝ 10 atm</t>
  </si>
  <si>
    <t xml:space="preserve">12.14.01.10 </t>
  </si>
  <si>
    <t>ΥΔΡ 6621.3</t>
  </si>
  <si>
    <t>ονομ. διαμέτρου DN 200 mm / ονομ. πίεσης ΡΝ 10 atm</t>
  </si>
  <si>
    <t>12.14.01.11</t>
  </si>
  <si>
    <t>ΥΔΡ 6621.4</t>
  </si>
  <si>
    <t>Δικλείδες χυτοσιδηρές, τύπου πεταλούδας, με ωτίδες, με την προμήθεια, μεταφορά επί τόπου και πλήρη εγκατάσταση και δοκιμές - ονομαστικής πίεσης 10 atm</t>
  </si>
  <si>
    <t>Αρθρο 13.04</t>
  </si>
  <si>
    <t>ΥΔΡ 6652.1</t>
  </si>
  <si>
    <t>τεμ</t>
  </si>
  <si>
    <t xml:space="preserve">Δικλείδες Εκκένωσης </t>
  </si>
  <si>
    <t>Αρθρο 13.05</t>
  </si>
  <si>
    <t>ΥΔΡ-6651</t>
  </si>
  <si>
    <t>Βαλβίδες αερεξαγωγού διπλής ενέργειας</t>
  </si>
  <si>
    <t xml:space="preserve">13.09.01 </t>
  </si>
  <si>
    <t>ΥΔΡ 6655.1</t>
  </si>
  <si>
    <t>Πυροσβεστικοί κρουνοί</t>
  </si>
  <si>
    <t>Αρθρο 13.06</t>
  </si>
  <si>
    <t>ΥΔΡ-6651.1</t>
  </si>
  <si>
    <t>ΣΥΝΟΛΟ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</si>
  <si>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</si>
  <si>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Γ.Ε. + Ο.Ε. (18%):</t>
  </si>
  <si>
    <t>Oι Συντάξαντες</t>
  </si>
  <si>
    <t>ΑΘΡΟΙΣΜΑ 1:</t>
  </si>
  <si>
    <t>ΑΠΡΟΒΛΕΠΤΑ (15%):</t>
  </si>
  <si>
    <t>ΑΘΡΟΙΣΜΑ 2:</t>
  </si>
  <si>
    <t>Φ.Π.Α. (19%):</t>
  </si>
  <si>
    <t>ΤΕΛΙΚΟ ΣΥΝΟΛΟ:</t>
  </si>
  <si>
    <t xml:space="preserve">Να προσδιοριστεί ο αναγκαίος όγκος της δεξαμενής </t>
  </si>
  <si>
    <t>γιά την περίπτωση όπου το αντλιοστάσιο λειτουργεί για</t>
  </si>
  <si>
    <t>ώρες (06:00 έως 18:00)</t>
  </si>
  <si>
    <t>Διάστημα</t>
  </si>
  <si>
    <t xml:space="preserve"> Ωριαία κατανάλωση </t>
  </si>
  <si>
    <t xml:space="preserve"> Ωριαία κατανάλωση αθροιστική</t>
  </si>
  <si>
    <t xml:space="preserve"> Ωριαία εισροή</t>
  </si>
  <si>
    <t xml:space="preserve"> Ωριαία εισροή αθροιστική</t>
  </si>
  <si>
    <t>ΣVεισρ. - ΣVεκρ.</t>
  </si>
  <si>
    <t>ώρες</t>
  </si>
  <si>
    <t>(%)</t>
  </si>
  <si>
    <t>0-1</t>
  </si>
  <si>
    <t>1-2</t>
  </si>
  <si>
    <t>2-3</t>
  </si>
  <si>
    <t>3-4</t>
  </si>
  <si>
    <t>4-5</t>
  </si>
  <si>
    <t xml:space="preserve"> 5-6</t>
  </si>
  <si>
    <t>6-7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</si>
  <si>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</si>
  <si>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</si>
  <si>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</si>
  <si>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</si>
  <si>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</si>
  <si>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</si>
  <si>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</si>
  <si>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</si>
  <si>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</si>
  <si>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</si>
  <si>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</si>
  <si>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</si>
  <si>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>19-20</t>
  </si>
  <si>
    <t>20-21</t>
  </si>
  <si>
    <t>21-22</t>
  </si>
  <si>
    <t>22-23</t>
  </si>
  <si>
    <t>23-24</t>
  </si>
  <si>
    <t>Πριν κάνετε τους απαραίτητους υπολογισμούς θα βρείτε από τον χάρτη : την υψομετρική διαφορά Ηδξ-γ Δεξαμενής με Γεώτρηση = (έστω μ)=</t>
  </si>
  <si>
    <t>z</t>
  </si>
  <si>
    <t>Την απόσταση Lδξ-γ (μήκος του καταθλιπτικού αγωγού) = έστω μ.=</t>
  </si>
  <si>
    <t>Θα πρέπει να κάνετε τους εξής υπολογισμούς, με τη σειρά:</t>
  </si>
  <si>
    <t>A. Θα πρέπει να βρείτε την παροχή του καταθλιπτικού αγωγού (αγωγός Γεώτρηση - Δεξαμενή) (σε m3/s, πάντα)</t>
  </si>
  <si>
    <t>όμως το αντλιοστάσιο θα λειτουργεί 12 ώρες (όχι 24) άρα θα τα μετατρέψετε σε m3/s διαιρώντας με τα δευτερόλεπτα ενός 12 ωρου</t>
  </si>
  <si>
    <t xml:space="preserve">οπότε παροχή καταθλιπτικού αγωγού Qκ. = 900/(12*60*60) = </t>
  </si>
  <si>
    <t>m3/s</t>
  </si>
  <si>
    <t>B. Κατόπιν θα επιλέξετε μία διάμετρο και θα βρείτε την ταχύτητα που δεν θα πρέπει να υπερβαίνει το 1.2 m/s</t>
  </si>
  <si>
    <t xml:space="preserve">Έστω D(mm)= </t>
  </si>
  <si>
    <t>V = 4Q/πD2 =</t>
  </si>
  <si>
    <t>Γ. Πρέπει να βρούμε τις απώλειες. Χρησιμοποιείστε το φύλλο friction factor calculator</t>
  </si>
  <si>
    <t>Βρίσκουμε f =</t>
  </si>
  <si>
    <t>οπότε,</t>
  </si>
  <si>
    <t>μ</t>
  </si>
  <si>
    <t>hf</t>
  </si>
  <si>
    <t>hT</t>
  </si>
  <si>
    <t>σύνολικές απώλειες =</t>
  </si>
  <si>
    <t>Δ. Μανομετρικό ύψος της αντλίας:    ΗΜ = z + hf  +hT       =</t>
  </si>
  <si>
    <t>E. Η ισχύς της αντλίας δίνεται από τον τύπο</t>
  </si>
  <si>
    <t xml:space="preserve">W, ή </t>
  </si>
  <si>
    <t>kW</t>
  </si>
  <si>
    <t>ΣΤ. σε κιλοβατώρες πολλαπλασιάζετε επί τις 12 ώρες καθημερινής λειτουργίας του αντλιοστασίου επί 365 ημέρες</t>
  </si>
  <si>
    <t>βρίσκετε την τιμή της κιλοβατώρας, πολλαπλασιάζετε και έχετε τις δαπάνες για ενέργεια του αντλιοστασίου για ένα χρόνο λειτουργίας.</t>
  </si>
  <si>
    <r>
      <t xml:space="preserve">Θα μετατρέψετε το </t>
    </r>
    <r>
      <rPr>
        <b/>
        <sz val="11"/>
        <rFont val="Arial"/>
        <family val="2"/>
        <charset val="161"/>
      </rPr>
      <t>ΣQ1</t>
    </r>
    <r>
      <rPr>
        <sz val="11"/>
        <rFont val="Arial"/>
        <family val="2"/>
        <charset val="161"/>
      </rPr>
      <t xml:space="preserve"> σε κυβικά μέτρα/ημέρα - αυτά θα ζητάει ο οικισμός κάθε μέρα, έστω 900 κυβικά/ημέρα</t>
    </r>
  </si>
  <si>
    <r>
      <t>γραμμικές απώλειες = f(L/D)(U</t>
    </r>
    <r>
      <rPr>
        <vertAlign val="superscript"/>
        <sz val="11"/>
        <rFont val="Arial"/>
        <family val="2"/>
        <charset val="161"/>
      </rPr>
      <t>2</t>
    </r>
    <r>
      <rPr>
        <sz val="11"/>
        <rFont val="Arial"/>
        <family val="2"/>
        <charset val="161"/>
      </rPr>
      <t xml:space="preserve">/2g) = </t>
    </r>
  </si>
  <si>
    <r>
      <t>τοπικές απώλειες = Κτ (U</t>
    </r>
    <r>
      <rPr>
        <vertAlign val="superscript"/>
        <sz val="11"/>
        <rFont val="Arial"/>
        <family val="2"/>
        <charset val="161"/>
      </rPr>
      <t>2</t>
    </r>
    <r>
      <rPr>
        <sz val="11"/>
        <rFont val="Arial"/>
        <family val="2"/>
        <charset val="161"/>
      </rPr>
      <t xml:space="preserve">/2g) = </t>
    </r>
  </si>
  <si>
    <r>
      <t>V</t>
    </r>
    <r>
      <rPr>
        <b/>
        <vertAlign val="superscript"/>
        <sz val="10"/>
        <rFont val="Arial"/>
        <family val="2"/>
        <charset val="161"/>
      </rPr>
      <t>2</t>
    </r>
    <r>
      <rPr>
        <b/>
        <sz val="10"/>
        <rFont val="Arial"/>
        <family val="2"/>
        <charset val="161"/>
      </rPr>
      <t>/2g</t>
    </r>
  </si>
  <si>
    <t xml:space="preserve"> Υψόμετρα ΓΕ (m)</t>
  </si>
  <si>
    <t>Υψόμετρα ΠΖ γραμ.</t>
  </si>
  <si>
    <t>2.Δικτυα πιεσης_Mεθοδος Cross.xls</t>
  </si>
  <si>
    <t>Qσχ. / ζώνη</t>
  </si>
  <si>
    <t>(Εκτός ορίων οικισμού)</t>
  </si>
  <si>
    <t>Ελαιοτριβείο</t>
  </si>
  <si>
    <t>Ξενοδοχειακή μονάδα</t>
  </si>
  <si>
    <r>
      <t>Ειδική υδατοκατανάλωση (</t>
    </r>
    <r>
      <rPr>
        <b/>
        <sz val="11"/>
        <color theme="1"/>
        <rFont val="Calibri"/>
        <family val="2"/>
        <charset val="161"/>
        <scheme val="minor"/>
      </rPr>
      <t>Χ</t>
    </r>
    <r>
      <rPr>
        <sz val="11"/>
        <color theme="1"/>
        <rFont val="Calibri"/>
        <family val="2"/>
        <scheme val="minor"/>
      </rPr>
      <t xml:space="preserve"> το τελευταίο ψηφίο του ΑΜ σας)-------&gt;</t>
    </r>
  </si>
  <si>
    <t>60 κυβικά την ημέρα</t>
  </si>
  <si>
    <t>τραχύτητα</t>
  </si>
  <si>
    <t>ξεκινάτε βάζοντας στο Α14 την τιμή 0.020, μετά παίρνετε το αποτέλεσμα από το κελί Ε14 και τη βάζετε ξανά στο Α14.</t>
  </si>
  <si>
    <t>συνεχίζετε την διαδικασία μέχρι αυτό που μπαίνει (Α14) να είναι ίσο με αυτό που βγαίνει (Ε14).</t>
  </si>
  <si>
    <t>Μην ξεχάσετε να βάλετε διάμετρο και ταχύτητα στα Β5-Β6. Τα Β7-Β8-Β9 θεωρούνται σταθερά.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</si>
</sst>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"/>
    <numFmt numFmtId="165" formatCode="0.00000000"/>
    <numFmt numFmtId="166" formatCode="0.0"/>
    <numFmt numFmtId="167" formatCode="#,##0.0"/>
    <numFmt numFmtId="168" formatCode="#,##0.00\ "/>
    <numFmt numFmtId="169" formatCode="0.000"/>
  </numFmts>
  <fonts count="50" x14ac:knownFonts="1">
    <font>
      <sz val="11"/>
      <color theme="1"/>
      <name val="Calibri"/>
      <family val="2"/>
      <scheme val="minor"/>
    </font>
    <font>
      <sz val="8"/>
      <name val="Arial"/>
      <family val="2"/>
      <charset val="161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i/>
      <sz val="10"/>
      <name val="Arial"/>
      <family val="2"/>
      <charset val="161"/>
    </font>
    <font>
      <b/>
      <vertAlign val="subscript"/>
      <sz val="10"/>
      <name val="Arial"/>
      <family val="2"/>
      <charset val="161"/>
    </font>
    <font>
      <b/>
      <i/>
      <sz val="10"/>
      <name val="Arial"/>
      <family val="2"/>
      <charset val="161"/>
    </font>
    <font>
      <b/>
      <i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b/>
      <sz val="12"/>
      <color rgb="FF000000"/>
      <name val="Arial"/>
      <family val="2"/>
      <charset val="161"/>
    </font>
    <font>
      <b/>
      <vertAlign val="subscript"/>
      <sz val="12"/>
      <color rgb="FF000000"/>
      <name val="Arial"/>
      <family val="2"/>
      <charset val="161"/>
    </font>
    <font>
      <b/>
      <vertAlign val="superscript"/>
      <sz val="12"/>
      <color rgb="FF000000"/>
      <name val="Arial"/>
      <family val="2"/>
      <charset val="161"/>
    </font>
    <font>
      <b/>
      <sz val="11"/>
      <color theme="1"/>
      <name val="Calibri"/>
      <family val="2"/>
      <charset val="161"/>
      <scheme val="minor"/>
    </font>
    <font>
      <vertAlign val="superscript"/>
      <sz val="11"/>
      <color theme="1"/>
      <name val="Calibri"/>
      <family val="2"/>
      <charset val="161"/>
      <scheme val="minor"/>
    </font>
    <font>
      <sz val="9"/>
      <color indexed="81"/>
      <name val="Tahoma"/>
      <family val="2"/>
      <charset val="161"/>
    </font>
    <font>
      <b/>
      <sz val="9"/>
      <color indexed="81"/>
      <name val="Tahoma"/>
      <family val="2"/>
      <charset val="161"/>
    </font>
    <font>
      <sz val="10"/>
      <name val="Arial"/>
      <family val="2"/>
      <charset val="161"/>
    </font>
    <font>
      <i/>
      <u/>
      <sz val="10"/>
      <name val="Arial"/>
      <family val="2"/>
      <charset val="161"/>
    </font>
    <font>
      <vertAlign val="subscript"/>
      <sz val="10"/>
      <name val="Arial"/>
      <family val="2"/>
      <charset val="161"/>
    </font>
    <font>
      <b/>
      <u/>
      <sz val="10"/>
      <name val="Arial"/>
      <family val="2"/>
      <charset val="161"/>
    </font>
    <font>
      <sz val="8"/>
      <name val="Arial"/>
      <family val="2"/>
      <charset val="161"/>
    </font>
    <font>
      <sz val="12"/>
      <name val="Times New Roman"/>
      <family val="1"/>
      <charset val="161"/>
    </font>
    <font>
      <b/>
      <u/>
      <sz val="10"/>
      <color indexed="10"/>
      <name val="Arial"/>
      <family val="2"/>
      <charset val="161"/>
    </font>
    <font>
      <b/>
      <sz val="10"/>
      <color indexed="57"/>
      <name val="Arial"/>
      <family val="2"/>
      <charset val="161"/>
    </font>
    <font>
      <b/>
      <sz val="10"/>
      <color indexed="10"/>
      <name val="Arial"/>
      <family val="2"/>
      <charset val="161"/>
    </font>
    <font>
      <i/>
      <u/>
      <sz val="24"/>
      <name val="Arial"/>
      <family val="2"/>
      <charset val="161"/>
    </font>
    <font>
      <sz val="18"/>
      <color theme="1"/>
      <name val="Calibri"/>
      <family val="2"/>
      <scheme val="minor"/>
    </font>
    <font>
      <sz val="11"/>
      <name val="Arial"/>
      <family val="2"/>
      <charset val="161"/>
    </font>
    <font>
      <b/>
      <sz val="11"/>
      <color indexed="8"/>
      <name val="Arial"/>
      <family val="2"/>
      <charset val="161"/>
    </font>
    <font>
      <b/>
      <sz val="8"/>
      <color indexed="8"/>
      <name val="Arial"/>
      <family val="2"/>
      <charset val="161"/>
    </font>
    <font>
      <b/>
      <sz val="10"/>
      <color indexed="8"/>
      <name val="Arial"/>
      <family val="2"/>
      <charset val="161"/>
    </font>
    <font>
      <sz val="10"/>
      <color indexed="8"/>
      <name val="Arial"/>
      <family val="2"/>
      <charset val="161"/>
    </font>
    <font>
      <sz val="11"/>
      <color indexed="8"/>
      <name val="Arial"/>
      <family val="2"/>
      <charset val="161"/>
    </font>
    <font>
      <sz val="8"/>
      <color indexed="8"/>
      <name val="Arial"/>
      <family val="2"/>
      <charset val="161"/>
    </font>
    <font>
      <b/>
      <sz val="12"/>
      <color indexed="8"/>
      <name val="Arial"/>
      <family val="2"/>
      <charset val="161"/>
    </font>
    <font>
      <u/>
      <sz val="11"/>
      <color indexed="8"/>
      <name val="Arial"/>
      <family val="2"/>
      <charset val="161"/>
    </font>
    <font>
      <u/>
      <sz val="8"/>
      <color indexed="8"/>
      <name val="Arial"/>
      <family val="2"/>
      <charset val="161"/>
    </font>
    <font>
      <sz val="11"/>
      <name val="Times New Roman"/>
      <family val="1"/>
      <charset val="161"/>
    </font>
    <font>
      <b/>
      <i/>
      <sz val="11"/>
      <name val="Times New Roman"/>
      <family val="1"/>
      <charset val="161"/>
    </font>
    <font>
      <sz val="14"/>
      <name val="Arial"/>
      <family val="2"/>
      <charset val="161"/>
    </font>
    <font>
      <b/>
      <sz val="11"/>
      <name val="Arial"/>
      <family val="2"/>
      <charset val="161"/>
    </font>
    <font>
      <b/>
      <sz val="11"/>
      <color rgb="FFFF0000"/>
      <name val="Arial"/>
      <family val="2"/>
      <charset val="161"/>
    </font>
    <font>
      <vertAlign val="superscript"/>
      <sz val="11"/>
      <name val="Arial"/>
      <family val="2"/>
      <charset val="161"/>
    </font>
    <font>
      <sz val="11"/>
      <color rgb="FFFF0000"/>
      <name val="Arial"/>
      <family val="2"/>
      <charset val="161"/>
    </font>
    <font>
      <sz val="11"/>
      <color rgb="FF7030A0"/>
      <name val="Arial"/>
      <family val="2"/>
      <charset val="161"/>
    </font>
    <font>
      <b/>
      <vertAlign val="superscript"/>
      <sz val="10"/>
      <name val="Arial"/>
      <family val="2"/>
      <charset val="161"/>
    </font>
    <font>
      <b/>
      <sz val="16"/>
      <name val="Arial"/>
      <family val="2"/>
      <charset val="161"/>
    </font>
    <font>
      <i/>
      <u/>
      <sz val="11"/>
      <color theme="1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3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8" fillId="0" borderId="0"/>
    <xf numFmtId="0" fontId="29" fillId="0" borderId="0"/>
    <xf numFmtId="0" fontId="3" fillId="0" borderId="0"/>
  </cellStyleXfs>
  <cellXfs count="268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1" fontId="0" fillId="0" borderId="0" xfId="0" applyNumberFormat="1"/>
    <xf numFmtId="0" fontId="0" fillId="0" borderId="1" xfId="0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2" fillId="0" borderId="13" xfId="0" applyFon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0" borderId="13" xfId="0" applyBorder="1"/>
    <xf numFmtId="2" fontId="4" fillId="0" borderId="6" xfId="0" applyNumberFormat="1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1" xfId="0" applyFont="1" applyBorder="1"/>
    <xf numFmtId="0" fontId="3" fillId="0" borderId="4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2" fontId="3" fillId="0" borderId="6" xfId="0" applyNumberFormat="1" applyFont="1" applyFill="1" applyBorder="1" applyAlignment="1">
      <alignment horizontal="center"/>
    </xf>
    <xf numFmtId="2" fontId="3" fillId="0" borderId="7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1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8" fillId="0" borderId="0" xfId="0" applyFont="1"/>
    <xf numFmtId="1" fontId="0" fillId="0" borderId="15" xfId="0" applyNumberFormat="1" applyBorder="1" applyAlignment="1">
      <alignment horizontal="center"/>
    </xf>
    <xf numFmtId="2" fontId="0" fillId="0" borderId="0" xfId="0" applyNumberFormat="1"/>
    <xf numFmtId="2" fontId="0" fillId="0" borderId="15" xfId="0" applyNumberFormat="1" applyBorder="1"/>
    <xf numFmtId="0" fontId="0" fillId="0" borderId="15" xfId="0" applyBorder="1"/>
    <xf numFmtId="1" fontId="0" fillId="0" borderId="15" xfId="0" applyNumberFormat="1" applyBorder="1"/>
    <xf numFmtId="0" fontId="6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0" fillId="0" borderId="7" xfId="0" applyBorder="1"/>
    <xf numFmtId="0" fontId="9" fillId="0" borderId="2" xfId="0" applyFont="1" applyBorder="1"/>
    <xf numFmtId="0" fontId="9" fillId="0" borderId="7" xfId="0" applyFont="1" applyBorder="1"/>
    <xf numFmtId="0" fontId="0" fillId="0" borderId="2" xfId="0" applyBorder="1"/>
    <xf numFmtId="0" fontId="0" fillId="0" borderId="0" xfId="0" applyBorder="1"/>
    <xf numFmtId="0" fontId="14" fillId="0" borderId="0" xfId="0" applyFont="1"/>
    <xf numFmtId="0" fontId="11" fillId="0" borderId="16" xfId="0" applyFont="1" applyBorder="1" applyAlignment="1">
      <alignment horizontal="center" vertical="center" wrapText="1"/>
    </xf>
    <xf numFmtId="0" fontId="0" fillId="0" borderId="16" xfId="0" applyBorder="1"/>
    <xf numFmtId="1" fontId="0" fillId="0" borderId="16" xfId="0" applyNumberFormat="1" applyBorder="1"/>
    <xf numFmtId="165" fontId="0" fillId="0" borderId="16" xfId="0" applyNumberFormat="1" applyBorder="1"/>
    <xf numFmtId="0" fontId="0" fillId="3" borderId="15" xfId="0" applyFill="1" applyBorder="1"/>
    <xf numFmtId="0" fontId="0" fillId="4" borderId="0" xfId="0" applyFill="1"/>
    <xf numFmtId="164" fontId="0" fillId="0" borderId="0" xfId="0" applyNumberFormat="1" applyBorder="1"/>
    <xf numFmtId="0" fontId="0" fillId="2" borderId="16" xfId="0" applyFill="1" applyBorder="1"/>
    <xf numFmtId="0" fontId="0" fillId="3" borderId="16" xfId="0" applyFill="1" applyBorder="1"/>
    <xf numFmtId="3" fontId="0" fillId="3" borderId="16" xfId="0" applyNumberFormat="1" applyFill="1" applyBorder="1"/>
    <xf numFmtId="0" fontId="0" fillId="4" borderId="16" xfId="0" applyFill="1" applyBorder="1"/>
    <xf numFmtId="0" fontId="14" fillId="0" borderId="16" xfId="0" applyFont="1" applyBorder="1"/>
    <xf numFmtId="0" fontId="9" fillId="0" borderId="0" xfId="0" applyFont="1"/>
    <xf numFmtId="166" fontId="0" fillId="4" borderId="0" xfId="0" applyNumberFormat="1" applyFill="1"/>
    <xf numFmtId="0" fontId="4" fillId="2" borderId="7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4" fontId="0" fillId="3" borderId="16" xfId="0" applyNumberFormat="1" applyFill="1" applyBorder="1"/>
    <xf numFmtId="0" fontId="0" fillId="5" borderId="0" xfId="0" applyFill="1"/>
    <xf numFmtId="2" fontId="3" fillId="0" borderId="0" xfId="0" applyNumberFormat="1" applyFont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19" fillId="6" borderId="17" xfId="1" applyFont="1" applyFill="1" applyBorder="1"/>
    <xf numFmtId="0" fontId="18" fillId="6" borderId="5" xfId="1" applyFill="1" applyBorder="1"/>
    <xf numFmtId="0" fontId="18" fillId="6" borderId="18" xfId="1" applyFill="1" applyBorder="1"/>
    <xf numFmtId="0" fontId="18" fillId="0" borderId="0" xfId="1"/>
    <xf numFmtId="0" fontId="18" fillId="6" borderId="19" xfId="1" applyFill="1" applyBorder="1"/>
    <xf numFmtId="0" fontId="18" fillId="6" borderId="0" xfId="1" applyFill="1"/>
    <xf numFmtId="0" fontId="18" fillId="6" borderId="20" xfId="1" applyFill="1" applyBorder="1"/>
    <xf numFmtId="0" fontId="18" fillId="0" borderId="0" xfId="1" applyAlignment="1">
      <alignment horizontal="center"/>
    </xf>
    <xf numFmtId="0" fontId="18" fillId="0" borderId="7" xfId="1" applyBorder="1" applyAlignment="1">
      <alignment horizontal="center"/>
    </xf>
    <xf numFmtId="0" fontId="18" fillId="0" borderId="15" xfId="1" applyBorder="1" applyAlignment="1">
      <alignment horizontal="left"/>
    </xf>
    <xf numFmtId="0" fontId="18" fillId="0" borderId="21" xfId="1" applyBorder="1"/>
    <xf numFmtId="0" fontId="2" fillId="0" borderId="0" xfId="1" applyFont="1" applyAlignment="1">
      <alignment horizontal="left"/>
    </xf>
    <xf numFmtId="0" fontId="18" fillId="0" borderId="0" xfId="1" applyAlignment="1">
      <alignment horizontal="right"/>
    </xf>
    <xf numFmtId="0" fontId="18" fillId="6" borderId="22" xfId="1" applyFill="1" applyBorder="1"/>
    <xf numFmtId="0" fontId="18" fillId="6" borderId="23" xfId="1" applyFill="1" applyBorder="1"/>
    <xf numFmtId="0" fontId="18" fillId="6" borderId="24" xfId="1" applyFill="1" applyBorder="1"/>
    <xf numFmtId="0" fontId="2" fillId="0" borderId="0" xfId="1" applyFont="1"/>
    <xf numFmtId="0" fontId="21" fillId="0" borderId="0" xfId="1" applyFont="1"/>
    <xf numFmtId="0" fontId="18" fillId="0" borderId="25" xfId="1" applyBorder="1" applyAlignment="1">
      <alignment horizontal="center"/>
    </xf>
    <xf numFmtId="0" fontId="2" fillId="0" borderId="26" xfId="1" applyFont="1" applyBorder="1" applyAlignment="1">
      <alignment horizontal="center"/>
    </xf>
    <xf numFmtId="0" fontId="2" fillId="0" borderId="27" xfId="1" applyFont="1" applyBorder="1" applyAlignment="1">
      <alignment horizontal="center"/>
    </xf>
    <xf numFmtId="0" fontId="2" fillId="0" borderId="25" xfId="1" applyFont="1" applyBorder="1" applyAlignment="1">
      <alignment horizontal="center"/>
    </xf>
    <xf numFmtId="0" fontId="18" fillId="0" borderId="2" xfId="1" applyBorder="1" applyAlignment="1">
      <alignment horizontal="center"/>
    </xf>
    <xf numFmtId="0" fontId="2" fillId="0" borderId="0" xfId="1" applyFont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28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18" fillId="0" borderId="2" xfId="1" applyBorder="1"/>
    <xf numFmtId="0" fontId="4" fillId="0" borderId="0" xfId="1" applyFont="1" applyAlignment="1">
      <alignment horizontal="center"/>
    </xf>
    <xf numFmtId="0" fontId="4" fillId="0" borderId="7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22" fillId="0" borderId="2" xfId="1" applyFont="1" applyBorder="1" applyAlignment="1">
      <alignment horizontal="center"/>
    </xf>
    <xf numFmtId="2" fontId="18" fillId="0" borderId="0" xfId="1" applyNumberFormat="1" applyAlignment="1">
      <alignment horizontal="center"/>
    </xf>
    <xf numFmtId="164" fontId="18" fillId="0" borderId="0" xfId="1" applyNumberFormat="1" applyAlignment="1">
      <alignment horizontal="center"/>
    </xf>
    <xf numFmtId="2" fontId="18" fillId="0" borderId="7" xfId="1" applyNumberFormat="1" applyBorder="1" applyAlignment="1">
      <alignment horizontal="center"/>
    </xf>
    <xf numFmtId="0" fontId="22" fillId="0" borderId="31" xfId="1" applyFont="1" applyBorder="1" applyAlignment="1">
      <alignment horizontal="center"/>
    </xf>
    <xf numFmtId="0" fontId="18" fillId="0" borderId="15" xfId="1" applyBorder="1" applyAlignment="1">
      <alignment horizontal="center"/>
    </xf>
    <xf numFmtId="0" fontId="18" fillId="0" borderId="21" xfId="1" applyBorder="1" applyAlignment="1">
      <alignment horizontal="center"/>
    </xf>
    <xf numFmtId="0" fontId="18" fillId="0" borderId="31" xfId="1" applyBorder="1" applyAlignment="1">
      <alignment horizontal="center"/>
    </xf>
    <xf numFmtId="2" fontId="18" fillId="0" borderId="15" xfId="1" applyNumberFormat="1" applyBorder="1" applyAlignment="1">
      <alignment horizontal="center"/>
    </xf>
    <xf numFmtId="164" fontId="18" fillId="0" borderId="15" xfId="1" applyNumberFormat="1" applyBorder="1" applyAlignment="1">
      <alignment horizontal="center"/>
    </xf>
    <xf numFmtId="2" fontId="18" fillId="0" borderId="21" xfId="1" applyNumberFormat="1" applyBorder="1" applyAlignment="1">
      <alignment horizontal="center"/>
    </xf>
    <xf numFmtId="0" fontId="18" fillId="0" borderId="0" xfId="1" applyAlignment="1">
      <alignment horizontal="left"/>
    </xf>
    <xf numFmtId="0" fontId="18" fillId="0" borderId="0" xfId="1" applyAlignment="1">
      <alignment vertical="center"/>
    </xf>
    <xf numFmtId="0" fontId="23" fillId="0" borderId="0" xfId="1" applyFont="1"/>
    <xf numFmtId="0" fontId="24" fillId="0" borderId="0" xfId="1" applyFont="1"/>
    <xf numFmtId="0" fontId="3" fillId="0" borderId="0" xfId="1" applyFont="1"/>
    <xf numFmtId="0" fontId="4" fillId="0" borderId="0" xfId="1" applyFont="1"/>
    <xf numFmtId="0" fontId="27" fillId="6" borderId="17" xfId="1" applyFont="1" applyFill="1" applyBorder="1"/>
    <xf numFmtId="1" fontId="0" fillId="0" borderId="0" xfId="0" applyNumberFormat="1" applyBorder="1" applyAlignment="1">
      <alignment horizontal="center"/>
    </xf>
    <xf numFmtId="1" fontId="0" fillId="0" borderId="0" xfId="0" applyNumberFormat="1" applyBorder="1"/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 vertical="center"/>
    </xf>
    <xf numFmtId="166" fontId="0" fillId="0" borderId="0" xfId="0" applyNumberFormat="1"/>
    <xf numFmtId="0" fontId="30" fillId="0" borderId="0" xfId="2" applyFont="1" applyBorder="1" applyAlignment="1">
      <alignment horizontal="centerContinuous"/>
    </xf>
    <xf numFmtId="0" fontId="31" fillId="0" borderId="0" xfId="2" applyFont="1" applyBorder="1" applyAlignment="1">
      <alignment horizontal="centerContinuous"/>
    </xf>
    <xf numFmtId="0" fontId="31" fillId="0" borderId="0" xfId="2" applyFont="1" applyBorder="1" applyAlignment="1">
      <alignment horizontal="centerContinuous" wrapText="1"/>
    </xf>
    <xf numFmtId="167" fontId="30" fillId="0" borderId="0" xfId="2" applyNumberFormat="1" applyFont="1" applyBorder="1" applyAlignment="1">
      <alignment horizontal="centerContinuous"/>
    </xf>
    <xf numFmtId="3" fontId="30" fillId="0" borderId="0" xfId="2" applyNumberFormat="1" applyFont="1" applyBorder="1" applyAlignment="1">
      <alignment horizontal="centerContinuous"/>
    </xf>
    <xf numFmtId="0" fontId="30" fillId="0" borderId="0" xfId="2" applyFont="1" applyBorder="1"/>
    <xf numFmtId="0" fontId="32" fillId="0" borderId="32" xfId="2" applyFont="1" applyBorder="1" applyAlignment="1">
      <alignment horizontal="center"/>
    </xf>
    <xf numFmtId="0" fontId="32" fillId="0" borderId="33" xfId="2" applyFont="1" applyBorder="1" applyAlignment="1">
      <alignment horizontal="center"/>
    </xf>
    <xf numFmtId="0" fontId="31" fillId="0" borderId="33" xfId="2" applyFont="1" applyBorder="1" applyAlignment="1">
      <alignment horizontal="center"/>
    </xf>
    <xf numFmtId="0" fontId="31" fillId="0" borderId="33" xfId="2" applyFont="1" applyBorder="1" applyAlignment="1">
      <alignment horizontal="center" wrapText="1"/>
    </xf>
    <xf numFmtId="167" fontId="32" fillId="0" borderId="33" xfId="2" applyNumberFormat="1" applyFont="1" applyBorder="1" applyAlignment="1">
      <alignment horizontal="center"/>
    </xf>
    <xf numFmtId="3" fontId="32" fillId="0" borderId="33" xfId="2" applyNumberFormat="1" applyFont="1" applyBorder="1" applyAlignment="1">
      <alignment horizontal="center"/>
    </xf>
    <xf numFmtId="3" fontId="32" fillId="0" borderId="34" xfId="2" applyNumberFormat="1" applyFont="1" applyBorder="1" applyAlignment="1">
      <alignment horizontal="center"/>
    </xf>
    <xf numFmtId="0" fontId="33" fillId="0" borderId="0" xfId="2" applyFont="1" applyBorder="1"/>
    <xf numFmtId="0" fontId="32" fillId="0" borderId="35" xfId="2" applyFont="1" applyBorder="1" applyAlignment="1">
      <alignment horizontal="center"/>
    </xf>
    <xf numFmtId="0" fontId="32" fillId="0" borderId="36" xfId="2" applyFont="1" applyBorder="1" applyAlignment="1">
      <alignment horizontal="center"/>
    </xf>
    <xf numFmtId="0" fontId="31" fillId="0" borderId="36" xfId="2" applyFont="1" applyBorder="1" applyAlignment="1">
      <alignment horizontal="center"/>
    </xf>
    <xf numFmtId="0" fontId="31" fillId="0" borderId="36" xfId="2" applyFont="1" applyBorder="1" applyAlignment="1">
      <alignment horizontal="center" wrapText="1"/>
    </xf>
    <xf numFmtId="167" fontId="32" fillId="0" borderId="36" xfId="2" applyNumberFormat="1" applyFont="1" applyBorder="1" applyAlignment="1">
      <alignment horizontal="center"/>
    </xf>
    <xf numFmtId="3" fontId="32" fillId="0" borderId="36" xfId="2" applyNumberFormat="1" applyFont="1" applyBorder="1" applyAlignment="1">
      <alignment horizontal="center"/>
    </xf>
    <xf numFmtId="3" fontId="32" fillId="0" borderId="37" xfId="2" applyNumberFormat="1" applyFont="1" applyBorder="1" applyAlignment="1">
      <alignment horizontal="center"/>
    </xf>
    <xf numFmtId="0" fontId="34" fillId="0" borderId="38" xfId="2" applyFont="1" applyBorder="1" applyAlignment="1">
      <alignment horizontal="center" vertical="center"/>
    </xf>
    <xf numFmtId="0" fontId="34" fillId="0" borderId="39" xfId="2" applyFont="1" applyBorder="1" applyAlignment="1">
      <alignment horizontal="left" vertical="center" wrapText="1"/>
    </xf>
    <xf numFmtId="0" fontId="35" fillId="0" borderId="39" xfId="2" applyFont="1" applyBorder="1" applyAlignment="1">
      <alignment horizontal="center" vertical="center" wrapText="1"/>
    </xf>
    <xf numFmtId="0" fontId="34" fillId="0" borderId="39" xfId="2" applyFont="1" applyBorder="1" applyAlignment="1">
      <alignment horizontal="center" vertical="center"/>
    </xf>
    <xf numFmtId="167" fontId="34" fillId="0" borderId="39" xfId="2" applyNumberFormat="1" applyFont="1" applyBorder="1" applyAlignment="1">
      <alignment horizontal="right" vertical="center"/>
    </xf>
    <xf numFmtId="4" fontId="34" fillId="0" borderId="39" xfId="2" applyNumberFormat="1" applyFont="1" applyBorder="1" applyAlignment="1">
      <alignment horizontal="right" vertical="center"/>
    </xf>
    <xf numFmtId="3" fontId="34" fillId="0" borderId="40" xfId="2" applyNumberFormat="1" applyFont="1" applyBorder="1" applyAlignment="1">
      <alignment horizontal="right" vertical="center"/>
    </xf>
    <xf numFmtId="0" fontId="34" fillId="0" borderId="0" xfId="2" applyFont="1" applyBorder="1"/>
    <xf numFmtId="0" fontId="34" fillId="0" borderId="16" xfId="2" applyFont="1" applyBorder="1" applyAlignment="1">
      <alignment horizontal="left" vertical="center" wrapText="1"/>
    </xf>
    <xf numFmtId="0" fontId="35" fillId="0" borderId="16" xfId="2" applyFont="1" applyBorder="1" applyAlignment="1">
      <alignment horizontal="center" vertical="center" wrapText="1"/>
    </xf>
    <xf numFmtId="4" fontId="34" fillId="0" borderId="16" xfId="2" applyNumberFormat="1" applyFont="1" applyBorder="1" applyAlignment="1">
      <alignment horizontal="right" vertical="center"/>
    </xf>
    <xf numFmtId="0" fontId="34" fillId="0" borderId="41" xfId="2" applyFont="1" applyBorder="1" applyAlignment="1">
      <alignment horizontal="center" vertical="center" wrapText="1"/>
    </xf>
    <xf numFmtId="0" fontId="34" fillId="0" borderId="16" xfId="2" applyFont="1" applyBorder="1" applyAlignment="1">
      <alignment horizontal="center" vertical="center"/>
    </xf>
    <xf numFmtId="167" fontId="34" fillId="0" borderId="16" xfId="2" applyNumberFormat="1" applyFont="1" applyBorder="1" applyAlignment="1">
      <alignment horizontal="right" vertical="center"/>
    </xf>
    <xf numFmtId="3" fontId="34" fillId="0" borderId="42" xfId="2" applyNumberFormat="1" applyFont="1" applyBorder="1" applyAlignment="1">
      <alignment horizontal="right" vertical="center"/>
    </xf>
    <xf numFmtId="3" fontId="34" fillId="0" borderId="0" xfId="2" applyNumberFormat="1" applyFont="1" applyBorder="1"/>
    <xf numFmtId="0" fontId="34" fillId="0" borderId="16" xfId="2" applyFont="1" applyBorder="1" applyAlignment="1">
      <alignment horizontal="center" vertical="center" wrapText="1"/>
    </xf>
    <xf numFmtId="0" fontId="29" fillId="0" borderId="16" xfId="3" applyFont="1" applyBorder="1" applyAlignment="1">
      <alignment vertical="top" wrapText="1"/>
    </xf>
    <xf numFmtId="0" fontId="1" fillId="0" borderId="16" xfId="3" applyFont="1" applyBorder="1" applyAlignment="1">
      <alignment vertical="top"/>
    </xf>
    <xf numFmtId="0" fontId="1" fillId="0" borderId="16" xfId="3" applyFont="1" applyBorder="1" applyAlignment="1">
      <alignment horizontal="center" vertical="top" wrapText="1"/>
    </xf>
    <xf numFmtId="168" fontId="29" fillId="0" borderId="16" xfId="3" applyNumberFormat="1" applyFont="1" applyBorder="1" applyAlignment="1">
      <alignment vertical="top"/>
    </xf>
    <xf numFmtId="0" fontId="1" fillId="0" borderId="16" xfId="3" applyFont="1" applyBorder="1" applyAlignment="1">
      <alignment horizontal="center" vertical="top"/>
    </xf>
    <xf numFmtId="0" fontId="34" fillId="0" borderId="43" xfId="2" applyFont="1" applyBorder="1" applyAlignment="1">
      <alignment horizontal="center" vertical="center" wrapText="1"/>
    </xf>
    <xf numFmtId="0" fontId="36" fillId="0" borderId="44" xfId="2" applyFont="1" applyBorder="1" applyAlignment="1">
      <alignment horizontal="left" vertical="center" wrapText="1"/>
    </xf>
    <xf numFmtId="0" fontId="35" fillId="0" borderId="44" xfId="2" applyFont="1" applyBorder="1" applyAlignment="1">
      <alignment horizontal="center" vertical="center" wrapText="1"/>
    </xf>
    <xf numFmtId="0" fontId="31" fillId="0" borderId="44" xfId="2" applyFont="1" applyBorder="1" applyAlignment="1">
      <alignment horizontal="center" vertical="center" wrapText="1"/>
    </xf>
    <xf numFmtId="0" fontId="34" fillId="0" borderId="44" xfId="2" applyFont="1" applyBorder="1" applyAlignment="1">
      <alignment vertical="center"/>
    </xf>
    <xf numFmtId="167" fontId="34" fillId="0" borderId="44" xfId="2" applyNumberFormat="1" applyFont="1" applyBorder="1" applyAlignment="1">
      <alignment horizontal="center" vertical="center"/>
    </xf>
    <xf numFmtId="3" fontId="34" fillId="0" borderId="44" xfId="2" applyNumberFormat="1" applyFont="1" applyBorder="1" applyAlignment="1">
      <alignment horizontal="center" vertical="center"/>
    </xf>
    <xf numFmtId="3" fontId="30" fillId="0" borderId="45" xfId="2" applyNumberFormat="1" applyFont="1" applyBorder="1" applyAlignment="1">
      <alignment horizontal="right" vertical="center"/>
    </xf>
    <xf numFmtId="2" fontId="34" fillId="0" borderId="0" xfId="2" applyNumberFormat="1" applyFont="1" applyBorder="1"/>
    <xf numFmtId="0" fontId="34" fillId="0" borderId="0" xfId="2" applyFont="1" applyBorder="1" applyAlignment="1">
      <alignment horizontal="center" vertical="center"/>
    </xf>
    <xf numFmtId="0" fontId="34" fillId="0" borderId="0" xfId="2" applyFont="1" applyBorder="1" applyAlignment="1">
      <alignment vertical="center"/>
    </xf>
    <xf numFmtId="0" fontId="3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center" vertical="center" wrapText="1"/>
    </xf>
    <xf numFmtId="167" fontId="34" fillId="0" borderId="0" xfId="2" applyNumberFormat="1" applyFont="1" applyBorder="1" applyAlignment="1">
      <alignment horizontal="right" vertical="center"/>
    </xf>
    <xf numFmtId="3" fontId="34" fillId="0" borderId="0" xfId="2" applyNumberFormat="1" applyFont="1" applyBorder="1" applyAlignment="1">
      <alignment horizontal="right" vertical="center"/>
    </xf>
    <xf numFmtId="3" fontId="34" fillId="0" borderId="0" xfId="2" applyNumberFormat="1" applyFont="1" applyBorder="1" applyAlignment="1">
      <alignment horizontal="center" vertical="center"/>
    </xf>
    <xf numFmtId="0" fontId="37" fillId="0" borderId="0" xfId="2" applyFont="1" applyBorder="1" applyAlignment="1">
      <alignment vertical="center"/>
    </xf>
    <xf numFmtId="0" fontId="1" fillId="0" borderId="0" xfId="3" applyFont="1"/>
    <xf numFmtId="0" fontId="38" fillId="0" borderId="0" xfId="2" applyFont="1" applyBorder="1" applyAlignment="1">
      <alignment horizontal="center" vertical="center"/>
    </xf>
    <xf numFmtId="0" fontId="34" fillId="0" borderId="0" xfId="2" applyFont="1" applyBorder="1" applyAlignment="1">
      <alignment horizontal="right" vertical="center"/>
    </xf>
    <xf numFmtId="0" fontId="37" fillId="0" borderId="0" xfId="2" applyFont="1" applyBorder="1" applyAlignment="1">
      <alignment horizontal="centerContinuous" vertical="center"/>
    </xf>
    <xf numFmtId="0" fontId="1" fillId="0" borderId="0" xfId="3" applyFont="1" applyAlignment="1">
      <alignment horizontal="centerContinuous"/>
    </xf>
    <xf numFmtId="3" fontId="35" fillId="0" borderId="0" xfId="2" applyNumberFormat="1" applyFont="1" applyBorder="1" applyAlignment="1">
      <alignment horizontal="centerContinuous" vertical="center" wrapText="1"/>
    </xf>
    <xf numFmtId="0" fontId="34" fillId="0" borderId="0" xfId="2" applyFont="1" applyBorder="1" applyAlignment="1">
      <alignment horizontal="centerContinuous" vertical="center"/>
    </xf>
    <xf numFmtId="0" fontId="35" fillId="0" borderId="0" xfId="2" applyFont="1" applyBorder="1" applyAlignment="1">
      <alignment horizontal="centerContinuous" vertical="center"/>
    </xf>
    <xf numFmtId="0" fontId="35" fillId="0" borderId="0" xfId="2" applyFont="1" applyBorder="1" applyAlignment="1">
      <alignment horizontal="centerContinuous" vertical="center" wrapText="1"/>
    </xf>
    <xf numFmtId="0" fontId="3" fillId="0" borderId="0" xfId="3" applyAlignment="1">
      <alignment horizontal="centerContinuous"/>
    </xf>
    <xf numFmtId="3" fontId="34" fillId="0" borderId="0" xfId="2" applyNumberFormat="1" applyFont="1" applyBorder="1" applyAlignment="1">
      <alignment vertical="center"/>
    </xf>
    <xf numFmtId="0" fontId="3" fillId="0" borderId="0" xfId="3"/>
    <xf numFmtId="167" fontId="34" fillId="0" borderId="0" xfId="2" applyNumberFormat="1" applyFont="1" applyBorder="1" applyAlignment="1">
      <alignment vertical="center"/>
    </xf>
    <xf numFmtId="0" fontId="34" fillId="0" borderId="0" xfId="2" applyFont="1" applyBorder="1" applyAlignment="1">
      <alignment horizontal="center"/>
    </xf>
    <xf numFmtId="0" fontId="35" fillId="0" borderId="0" xfId="2" applyFont="1" applyBorder="1" applyAlignment="1">
      <alignment horizontal="center"/>
    </xf>
    <xf numFmtId="0" fontId="35" fillId="0" borderId="0" xfId="2" applyFont="1" applyBorder="1" applyAlignment="1">
      <alignment horizontal="center" wrapText="1"/>
    </xf>
    <xf numFmtId="167" fontId="34" fillId="0" borderId="0" xfId="2" applyNumberFormat="1" applyFont="1" applyBorder="1"/>
    <xf numFmtId="0" fontId="39" fillId="0" borderId="0" xfId="3" applyFont="1"/>
    <xf numFmtId="0" fontId="3" fillId="0" borderId="0" xfId="3" applyAlignment="1"/>
    <xf numFmtId="2" fontId="3" fillId="0" borderId="0" xfId="3" applyNumberFormat="1" applyAlignment="1"/>
    <xf numFmtId="2" fontId="3" fillId="0" borderId="0" xfId="3" applyNumberFormat="1"/>
    <xf numFmtId="49" fontId="40" fillId="0" borderId="0" xfId="3" applyNumberFormat="1" applyFont="1" applyAlignment="1">
      <alignment horizontal="center" vertical="center" wrapText="1"/>
    </xf>
    <xf numFmtId="0" fontId="40" fillId="0" borderId="0" xfId="3" applyFont="1" applyAlignment="1">
      <alignment horizontal="center" vertical="center" wrapText="1"/>
    </xf>
    <xf numFmtId="2" fontId="40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/>
    </xf>
    <xf numFmtId="49" fontId="39" fillId="0" borderId="0" xfId="3" applyNumberFormat="1" applyFont="1" applyAlignment="1">
      <alignment horizontal="center" vertical="center" wrapText="1"/>
    </xf>
    <xf numFmtId="0" fontId="39" fillId="0" borderId="0" xfId="3" applyFont="1" applyAlignment="1">
      <alignment horizontal="center" vertical="center" wrapText="1"/>
    </xf>
    <xf numFmtId="2" fontId="39" fillId="0" borderId="0" xfId="3" applyNumberFormat="1" applyFont="1" applyAlignment="1">
      <alignment horizontal="center" vertical="center" wrapText="1"/>
    </xf>
    <xf numFmtId="49" fontId="29" fillId="0" borderId="0" xfId="3" applyNumberFormat="1" applyFont="1" applyAlignment="1">
      <alignment horizontal="center" vertical="center" wrapText="1"/>
    </xf>
    <xf numFmtId="0" fontId="29" fillId="0" borderId="0" xfId="3" applyFont="1" applyAlignment="1">
      <alignment horizontal="center" vertical="center" wrapText="1"/>
    </xf>
    <xf numFmtId="166" fontId="29" fillId="0" borderId="0" xfId="3" applyNumberFormat="1" applyFont="1" applyAlignment="1">
      <alignment horizontal="center" vertical="center" wrapText="1"/>
    </xf>
    <xf numFmtId="166" fontId="3" fillId="0" borderId="0" xfId="3" applyNumberFormat="1"/>
    <xf numFmtId="49" fontId="3" fillId="0" borderId="0" xfId="3" applyNumberFormat="1" applyFont="1" applyAlignment="1">
      <alignment horizontal="center" vertical="center" wrapText="1"/>
    </xf>
    <xf numFmtId="49" fontId="3" fillId="0" borderId="0" xfId="3" applyNumberFormat="1" applyAlignment="1">
      <alignment horizontal="center" vertical="center" wrapText="1"/>
    </xf>
    <xf numFmtId="0" fontId="41" fillId="0" borderId="0" xfId="3" applyFont="1"/>
    <xf numFmtId="0" fontId="29" fillId="0" borderId="0" xfId="3" applyFont="1"/>
    <xf numFmtId="0" fontId="42" fillId="0" borderId="0" xfId="3" applyFont="1"/>
    <xf numFmtId="169" fontId="43" fillId="0" borderId="0" xfId="3" applyNumberFormat="1" applyFont="1"/>
    <xf numFmtId="0" fontId="43" fillId="0" borderId="0" xfId="3" applyFont="1"/>
    <xf numFmtId="2" fontId="45" fillId="0" borderId="0" xfId="3" applyNumberFormat="1" applyFont="1"/>
    <xf numFmtId="0" fontId="46" fillId="0" borderId="0" xfId="3" applyFont="1"/>
    <xf numFmtId="2" fontId="43" fillId="0" borderId="0" xfId="3" applyNumberFormat="1" applyFont="1"/>
    <xf numFmtId="0" fontId="14" fillId="0" borderId="3" xfId="0" applyFont="1" applyBorder="1"/>
    <xf numFmtId="0" fontId="0" fillId="0" borderId="3" xfId="0" applyBorder="1"/>
    <xf numFmtId="2" fontId="4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48" fillId="0" borderId="0" xfId="1" applyFont="1"/>
    <xf numFmtId="1" fontId="28" fillId="0" borderId="0" xfId="0" applyNumberFormat="1" applyFont="1"/>
    <xf numFmtId="1" fontId="7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right"/>
    </xf>
    <xf numFmtId="3" fontId="0" fillId="0" borderId="0" xfId="0" applyNumberFormat="1"/>
    <xf numFmtId="169" fontId="0" fillId="0" borderId="0" xfId="0" applyNumberFormat="1"/>
    <xf numFmtId="1" fontId="0" fillId="0" borderId="15" xfId="0" applyNumberFormat="1" applyBorder="1" applyAlignment="1">
      <alignment horizontal="right"/>
    </xf>
    <xf numFmtId="3" fontId="0" fillId="0" borderId="15" xfId="0" applyNumberFormat="1" applyBorder="1"/>
    <xf numFmtId="3" fontId="0" fillId="0" borderId="0" xfId="0" applyNumberFormat="1" applyBorder="1"/>
    <xf numFmtId="2" fontId="0" fillId="0" borderId="0" xfId="0" applyNumberFormat="1" applyBorder="1"/>
    <xf numFmtId="0" fontId="49" fillId="0" borderId="4" xfId="0" applyFont="1" applyFill="1" applyBorder="1"/>
    <xf numFmtId="0" fontId="0" fillId="0" borderId="14" xfId="0" applyBorder="1"/>
    <xf numFmtId="1" fontId="0" fillId="0" borderId="14" xfId="0" applyNumberFormat="1" applyBorder="1"/>
    <xf numFmtId="3" fontId="0" fillId="0" borderId="14" xfId="0" applyNumberFormat="1" applyBorder="1"/>
    <xf numFmtId="2" fontId="0" fillId="0" borderId="14" xfId="0" applyNumberFormat="1" applyBorder="1"/>
    <xf numFmtId="169" fontId="0" fillId="0" borderId="6" xfId="0" applyNumberFormat="1" applyBorder="1"/>
    <xf numFmtId="0" fontId="0" fillId="0" borderId="31" xfId="0" applyBorder="1"/>
    <xf numFmtId="0" fontId="0" fillId="0" borderId="21" xfId="0" applyBorder="1"/>
    <xf numFmtId="3" fontId="0" fillId="2" borderId="0" xfId="0" applyNumberFormat="1" applyFill="1"/>
    <xf numFmtId="3" fontId="0" fillId="4" borderId="0" xfId="0" applyNumberFormat="1" applyFill="1"/>
    <xf numFmtId="0" fontId="2" fillId="0" borderId="14" xfId="1" applyFont="1" applyBorder="1" applyAlignment="1">
      <alignment horizontal="center"/>
    </xf>
    <xf numFmtId="0" fontId="2" fillId="0" borderId="6" xfId="1" applyFont="1" applyBorder="1" applyAlignment="1">
      <alignment horizontal="center"/>
    </xf>
  </cellXfs>
  <cellStyles count="4">
    <cellStyle name="Βασικό_Βιβλίο1" xfId="2" xr:uid="{B1709A3A-033F-448B-8C1B-6CDF140F67DB}"/>
    <cellStyle name="Κανονικό" xfId="0" builtinId="0"/>
    <cellStyle name="Κανονικό 2" xfId="1" xr:uid="{45EE6BF6-8BC4-45DC-8720-946D9E2C4547}"/>
    <cellStyle name="Κανονικό 3" xfId="3" xr:uid="{DDFBC9EF-DEDB-4D6C-8D6B-4F494C5538E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l-G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'διαστασιολόγηση δεξαμενής'!$C$6:$C$29</c:f>
              <c:numCache>
                <c:formatCode>0.0</c:formatCode>
                <c:ptCount val="24"/>
                <c:pt idx="0">
                  <c:v>1.5</c:v>
                </c:pt>
                <c:pt idx="1">
                  <c:v>2.5</c:v>
                </c:pt>
                <c:pt idx="2">
                  <c:v>3.5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16</c:v>
                </c:pt>
                <c:pt idx="8">
                  <c:v>21</c:v>
                </c:pt>
                <c:pt idx="9">
                  <c:v>26</c:v>
                </c:pt>
                <c:pt idx="10">
                  <c:v>32</c:v>
                </c:pt>
                <c:pt idx="11">
                  <c:v>39</c:v>
                </c:pt>
                <c:pt idx="12">
                  <c:v>47</c:v>
                </c:pt>
                <c:pt idx="13">
                  <c:v>55</c:v>
                </c:pt>
                <c:pt idx="14">
                  <c:v>61.5</c:v>
                </c:pt>
                <c:pt idx="15">
                  <c:v>66.5</c:v>
                </c:pt>
                <c:pt idx="16">
                  <c:v>71.5</c:v>
                </c:pt>
                <c:pt idx="17">
                  <c:v>77</c:v>
                </c:pt>
                <c:pt idx="18">
                  <c:v>82</c:v>
                </c:pt>
                <c:pt idx="19">
                  <c:v>87</c:v>
                </c:pt>
                <c:pt idx="20">
                  <c:v>92</c:v>
                </c:pt>
                <c:pt idx="21">
                  <c:v>95</c:v>
                </c:pt>
                <c:pt idx="22">
                  <c:v>97.5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7-4EDE-8C34-58E2BCFB8137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'διαστασιολόγηση δεξαμενής'!$E$6:$E$29</c:f>
              <c:numCache>
                <c:formatCode>0.0</c:formatCode>
                <c:ptCount val="24"/>
                <c:pt idx="0">
                  <c:v>4.166666666666667</c:v>
                </c:pt>
                <c:pt idx="1">
                  <c:v>8.3333333333333339</c:v>
                </c:pt>
                <c:pt idx="2">
                  <c:v>12.5</c:v>
                </c:pt>
                <c:pt idx="3">
                  <c:v>16.666666666666668</c:v>
                </c:pt>
                <c:pt idx="4">
                  <c:v>20.833333333333336</c:v>
                </c:pt>
                <c:pt idx="5">
                  <c:v>25.000000000000004</c:v>
                </c:pt>
                <c:pt idx="6">
                  <c:v>29.166666666666671</c:v>
                </c:pt>
                <c:pt idx="7">
                  <c:v>33.333333333333336</c:v>
                </c:pt>
                <c:pt idx="8">
                  <c:v>37.5</c:v>
                </c:pt>
                <c:pt idx="9">
                  <c:v>41.666666666666664</c:v>
                </c:pt>
                <c:pt idx="10">
                  <c:v>45.833333333333329</c:v>
                </c:pt>
                <c:pt idx="11">
                  <c:v>49.999999999999993</c:v>
                </c:pt>
                <c:pt idx="12">
                  <c:v>54.166666666666657</c:v>
                </c:pt>
                <c:pt idx="13">
                  <c:v>58.333333333333321</c:v>
                </c:pt>
                <c:pt idx="14">
                  <c:v>62.499999999999986</c:v>
                </c:pt>
                <c:pt idx="15">
                  <c:v>66.666666666666657</c:v>
                </c:pt>
                <c:pt idx="16">
                  <c:v>70.833333333333329</c:v>
                </c:pt>
                <c:pt idx="17">
                  <c:v>75</c:v>
                </c:pt>
                <c:pt idx="18">
                  <c:v>79.166666666666671</c:v>
                </c:pt>
                <c:pt idx="19">
                  <c:v>83.333333333333343</c:v>
                </c:pt>
                <c:pt idx="20">
                  <c:v>87.500000000000014</c:v>
                </c:pt>
                <c:pt idx="21">
                  <c:v>91.666666666666686</c:v>
                </c:pt>
                <c:pt idx="22">
                  <c:v>95.833333333333357</c:v>
                </c:pt>
                <c:pt idx="23">
                  <c:v>100.00000000000003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7-4EDE-8C34-58E2BCFB8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50832"/>
        <c:axId val="1"/>
      </c:lineChart>
      <c:catAx>
        <c:axId val="22635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350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123825</xdr:colOff>
      <xdr:row>0</xdr:row>
      <xdr:rowOff>171451</xdr:rowOff>
    </xdr:from>
    <xdr:to>
      <xdr:col>18</xdr:col>
      <xdr:colOff>495300</xdr:colOff>
      <xdr:row>1</xdr:row>
      <xdr:rowOff>403884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9725" y="171451"/>
          <a:ext cx="2200275" cy="52961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57150</xdr:colOff>
      <xdr:row>3</xdr:row>
      <xdr:rowOff>9526</xdr:rowOff>
    </xdr:from>
    <xdr:to>
      <xdr:col>20</xdr:col>
      <xdr:colOff>152400</xdr:colOff>
      <xdr:row>5</xdr:row>
      <xdr:rowOff>180432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931546"/>
          <a:ext cx="3143250" cy="53666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15</xdr:row>
      <xdr:rowOff>160020</xdr:rowOff>
    </xdr:from>
    <xdr:to>
      <xdr:col>22</xdr:col>
      <xdr:colOff>21147</xdr:colOff>
      <xdr:row>34</xdr:row>
      <xdr:rowOff>104173</xdr:rowOff>
    </xdr:to>
    <xdr:pic>
      <xdr:nvPicPr>
        <xdr:cNvPr id="4" name="Εικόνα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9960" y="3276600"/>
          <a:ext cx="6094287" cy="34188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3</xdr:col>
      <xdr:colOff>28575</xdr:colOff>
      <xdr:row>10</xdr:row>
      <xdr:rowOff>38100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609600" y="800100"/>
          <a:ext cx="1247775" cy="1162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400050</xdr:colOff>
      <xdr:row>4</xdr:row>
      <xdr:rowOff>9525</xdr:rowOff>
    </xdr:from>
    <xdr:to>
      <xdr:col>6</xdr:col>
      <xdr:colOff>361950</xdr:colOff>
      <xdr:row>10</xdr:row>
      <xdr:rowOff>47625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2228850" y="809625"/>
          <a:ext cx="1790700" cy="1162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11</xdr:row>
      <xdr:rowOff>114300</xdr:rowOff>
    </xdr:from>
    <xdr:to>
      <xdr:col>3</xdr:col>
      <xdr:colOff>19050</xdr:colOff>
      <xdr:row>17</xdr:row>
      <xdr:rowOff>152400</xdr:rowOff>
    </xdr:to>
    <xdr:sp macro="" textlink="">
      <xdr:nvSpPr>
        <xdr:cNvPr id="4" name="Rectangle 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609600" y="2200275"/>
          <a:ext cx="1238250" cy="112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390525</xdr:colOff>
      <xdr:row>11</xdr:row>
      <xdr:rowOff>123825</xdr:rowOff>
    </xdr:from>
    <xdr:to>
      <xdr:col>6</xdr:col>
      <xdr:colOff>352425</xdr:colOff>
      <xdr:row>17</xdr:row>
      <xdr:rowOff>142875</xdr:rowOff>
    </xdr:to>
    <xdr:sp macro="" textlink="">
      <xdr:nvSpPr>
        <xdr:cNvPr id="5" name="Rectangle 6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2219325" y="2209800"/>
          <a:ext cx="1790700" cy="1104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219075</xdr:colOff>
      <xdr:row>3</xdr:row>
      <xdr:rowOff>104775</xdr:rowOff>
    </xdr:from>
    <xdr:to>
      <xdr:col>3</xdr:col>
      <xdr:colOff>219075</xdr:colOff>
      <xdr:row>18</xdr:row>
      <xdr:rowOff>95250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ShapeType="1"/>
        </xdr:cNvSpPr>
      </xdr:nvSpPr>
      <xdr:spPr bwMode="auto">
        <a:xfrm>
          <a:off x="2047875" y="704850"/>
          <a:ext cx="0" cy="27241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18</xdr:row>
      <xdr:rowOff>104775</xdr:rowOff>
    </xdr:from>
    <xdr:to>
      <xdr:col>6</xdr:col>
      <xdr:colOff>485775</xdr:colOff>
      <xdr:row>18</xdr:row>
      <xdr:rowOff>104775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ShapeType="1"/>
        </xdr:cNvSpPr>
      </xdr:nvSpPr>
      <xdr:spPr bwMode="auto">
        <a:xfrm>
          <a:off x="2047875" y="3438525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11</xdr:row>
      <xdr:rowOff>0</xdr:rowOff>
    </xdr:from>
    <xdr:to>
      <xdr:col>6</xdr:col>
      <xdr:colOff>495300</xdr:colOff>
      <xdr:row>11</xdr:row>
      <xdr:rowOff>0</xdr:rowOff>
    </xdr:to>
    <xdr:sp macro="" textlink="">
      <xdr:nvSpPr>
        <xdr:cNvPr id="8" name="Line 10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ShapeType="1"/>
        </xdr:cNvSpPr>
      </xdr:nvSpPr>
      <xdr:spPr bwMode="auto">
        <a:xfrm>
          <a:off x="2038350" y="2085975"/>
          <a:ext cx="21145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18</xdr:row>
      <xdr:rowOff>104775</xdr:rowOff>
    </xdr:from>
    <xdr:to>
      <xdr:col>3</xdr:col>
      <xdr:colOff>219075</xdr:colOff>
      <xdr:row>18</xdr:row>
      <xdr:rowOff>104775</xdr:rowOff>
    </xdr:to>
    <xdr:sp macro="" textlink="">
      <xdr:nvSpPr>
        <xdr:cNvPr id="9" name="Lin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ShapeType="1"/>
        </xdr:cNvSpPr>
      </xdr:nvSpPr>
      <xdr:spPr bwMode="auto">
        <a:xfrm flipH="1">
          <a:off x="495300" y="3438525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3</xdr:row>
      <xdr:rowOff>95250</xdr:rowOff>
    </xdr:from>
    <xdr:to>
      <xdr:col>6</xdr:col>
      <xdr:colOff>504825</xdr:colOff>
      <xdr:row>3</xdr:row>
      <xdr:rowOff>95250</xdr:rowOff>
    </xdr:to>
    <xdr:sp macro="" textlink="">
      <xdr:nvSpPr>
        <xdr:cNvPr id="10" name="Line 1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ShapeType="1"/>
        </xdr:cNvSpPr>
      </xdr:nvSpPr>
      <xdr:spPr bwMode="auto">
        <a:xfrm>
          <a:off x="2038350" y="695325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514350</xdr:colOff>
      <xdr:row>3</xdr:row>
      <xdr:rowOff>95250</xdr:rowOff>
    </xdr:from>
    <xdr:to>
      <xdr:col>6</xdr:col>
      <xdr:colOff>514350</xdr:colOff>
      <xdr:row>10</xdr:row>
      <xdr:rowOff>57150</xdr:rowOff>
    </xdr:to>
    <xdr:sp macro="" textlink="">
      <xdr:nvSpPr>
        <xdr:cNvPr id="11" name="Line 1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ShapeType="1"/>
        </xdr:cNvSpPr>
      </xdr:nvSpPr>
      <xdr:spPr bwMode="auto">
        <a:xfrm>
          <a:off x="4171950" y="695325"/>
          <a:ext cx="0" cy="12858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11</xdr:row>
      <xdr:rowOff>0</xdr:rowOff>
    </xdr:from>
    <xdr:to>
      <xdr:col>6</xdr:col>
      <xdr:colOff>495300</xdr:colOff>
      <xdr:row>18</xdr:row>
      <xdr:rowOff>19050</xdr:rowOff>
    </xdr:to>
    <xdr:sp macro="" textlink="">
      <xdr:nvSpPr>
        <xdr:cNvPr id="12" name="Line 1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ShapeType="1"/>
        </xdr:cNvSpPr>
      </xdr:nvSpPr>
      <xdr:spPr bwMode="auto">
        <a:xfrm>
          <a:off x="4152900" y="2085975"/>
          <a:ext cx="0" cy="12668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57150</xdr:colOff>
      <xdr:row>4</xdr:row>
      <xdr:rowOff>9525</xdr:rowOff>
    </xdr:from>
    <xdr:to>
      <xdr:col>8</xdr:col>
      <xdr:colOff>466725</xdr:colOff>
      <xdr:row>18</xdr:row>
      <xdr:rowOff>9525</xdr:rowOff>
    </xdr:to>
    <xdr:sp macro="" textlink="">
      <xdr:nvSpPr>
        <xdr:cNvPr id="13" name="Rectangle 15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4324350" y="809625"/>
          <a:ext cx="1019175" cy="2533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485775</xdr:colOff>
      <xdr:row>11</xdr:row>
      <xdr:rowOff>0</xdr:rowOff>
    </xdr:from>
    <xdr:to>
      <xdr:col>3</xdr:col>
      <xdr:colOff>219075</xdr:colOff>
      <xdr:row>11</xdr:row>
      <xdr:rowOff>0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ShapeType="1"/>
        </xdr:cNvSpPr>
      </xdr:nvSpPr>
      <xdr:spPr bwMode="auto">
        <a:xfrm flipH="1">
          <a:off x="485775" y="2085975"/>
          <a:ext cx="15621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485775</xdr:colOff>
      <xdr:row>3</xdr:row>
      <xdr:rowOff>95250</xdr:rowOff>
    </xdr:from>
    <xdr:to>
      <xdr:col>3</xdr:col>
      <xdr:colOff>228600</xdr:colOff>
      <xdr:row>3</xdr:row>
      <xdr:rowOff>95250</xdr:rowOff>
    </xdr:to>
    <xdr:sp macro="" textlink="">
      <xdr:nvSpPr>
        <xdr:cNvPr id="15" name="Line 1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 flipH="1">
          <a:off x="485775" y="695325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3</xdr:row>
      <xdr:rowOff>85725</xdr:rowOff>
    </xdr:from>
    <xdr:to>
      <xdr:col>0</xdr:col>
      <xdr:colOff>476250</xdr:colOff>
      <xdr:row>10</xdr:row>
      <xdr:rowOff>19050</xdr:rowOff>
    </xdr:to>
    <xdr:sp macro="" textlink="">
      <xdr:nvSpPr>
        <xdr:cNvPr id="16" name="Line 18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ShapeType="1"/>
        </xdr:cNvSpPr>
      </xdr:nvSpPr>
      <xdr:spPr bwMode="auto">
        <a:xfrm>
          <a:off x="476250" y="685800"/>
          <a:ext cx="0" cy="12573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476250</xdr:colOff>
      <xdr:row>11</xdr:row>
      <xdr:rowOff>0</xdr:rowOff>
    </xdr:from>
    <xdr:to>
      <xdr:col>0</xdr:col>
      <xdr:colOff>476250</xdr:colOff>
      <xdr:row>17</xdr:row>
      <xdr:rowOff>152400</xdr:rowOff>
    </xdr:to>
    <xdr:sp macro="" textlink="">
      <xdr:nvSpPr>
        <xdr:cNvPr id="17" name="Line 1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ShapeType="1"/>
        </xdr:cNvSpPr>
      </xdr:nvSpPr>
      <xdr:spPr bwMode="auto">
        <a:xfrm>
          <a:off x="476250" y="2085975"/>
          <a:ext cx="0" cy="12382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381000</xdr:colOff>
      <xdr:row>1</xdr:row>
      <xdr:rowOff>57150</xdr:rowOff>
    </xdr:from>
    <xdr:to>
      <xdr:col>0</xdr:col>
      <xdr:colOff>571500</xdr:colOff>
      <xdr:row>3</xdr:row>
      <xdr:rowOff>85725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381000" y="295275"/>
          <a:ext cx="190500" cy="390525"/>
        </a:xfrm>
        <a:prstGeom prst="downArrow">
          <a:avLst>
            <a:gd name="adj1" fmla="val 50000"/>
            <a:gd name="adj2" fmla="val 51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3</xdr:row>
      <xdr:rowOff>85725</xdr:rowOff>
    </xdr:from>
    <xdr:to>
      <xdr:col>0</xdr:col>
      <xdr:colOff>447675</xdr:colOff>
      <xdr:row>4</xdr:row>
      <xdr:rowOff>66675</xdr:rowOff>
    </xdr:to>
    <xdr:sp macro="" textlink="">
      <xdr:nvSpPr>
        <xdr:cNvPr id="19" name="WordArt 2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" y="685800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180975</xdr:colOff>
      <xdr:row>2</xdr:row>
      <xdr:rowOff>85725</xdr:rowOff>
    </xdr:from>
    <xdr:to>
      <xdr:col>3</xdr:col>
      <xdr:colOff>333375</xdr:colOff>
      <xdr:row>3</xdr:row>
      <xdr:rowOff>66675</xdr:rowOff>
    </xdr:to>
    <xdr:sp macro="" textlink="">
      <xdr:nvSpPr>
        <xdr:cNvPr id="20" name="WordArt 2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48577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0</xdr:col>
      <xdr:colOff>285750</xdr:colOff>
      <xdr:row>9</xdr:row>
      <xdr:rowOff>28575</xdr:rowOff>
    </xdr:from>
    <xdr:to>
      <xdr:col>0</xdr:col>
      <xdr:colOff>438150</xdr:colOff>
      <xdr:row>10</xdr:row>
      <xdr:rowOff>9525</xdr:rowOff>
    </xdr:to>
    <xdr:sp macro="" textlink="">
      <xdr:nvSpPr>
        <xdr:cNvPr id="21" name="WordArt 2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1752600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τ</a:t>
          </a:r>
        </a:p>
      </xdr:txBody>
    </xdr:sp>
    <xdr:clientData/>
  </xdr:twoCellAnchor>
  <xdr:twoCellAnchor>
    <xdr:from>
      <xdr:col>3</xdr:col>
      <xdr:colOff>257175</xdr:colOff>
      <xdr:row>11</xdr:row>
      <xdr:rowOff>19050</xdr:rowOff>
    </xdr:from>
    <xdr:to>
      <xdr:col>3</xdr:col>
      <xdr:colOff>409575</xdr:colOff>
      <xdr:row>12</xdr:row>
      <xdr:rowOff>0</xdr:rowOff>
    </xdr:to>
    <xdr:sp macro="" textlink="">
      <xdr:nvSpPr>
        <xdr:cNvPr id="22" name="WordArt 3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85975" y="210502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6</xdr:col>
      <xdr:colOff>533400</xdr:colOff>
      <xdr:row>2</xdr:row>
      <xdr:rowOff>104775</xdr:rowOff>
    </xdr:from>
    <xdr:to>
      <xdr:col>7</xdr:col>
      <xdr:colOff>76200</xdr:colOff>
      <xdr:row>3</xdr:row>
      <xdr:rowOff>85725</xdr:rowOff>
    </xdr:to>
    <xdr:sp macro="" textlink="">
      <xdr:nvSpPr>
        <xdr:cNvPr id="23" name="WordArt 3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91000" y="50482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Κ6</a:t>
          </a:r>
        </a:p>
      </xdr:txBody>
    </xdr:sp>
    <xdr:clientData/>
  </xdr:twoCellAnchor>
  <xdr:twoCellAnchor>
    <xdr:from>
      <xdr:col>0</xdr:col>
      <xdr:colOff>352425</xdr:colOff>
      <xdr:row>18</xdr:row>
      <xdr:rowOff>152400</xdr:rowOff>
    </xdr:from>
    <xdr:to>
      <xdr:col>0</xdr:col>
      <xdr:colOff>504825</xdr:colOff>
      <xdr:row>19</xdr:row>
      <xdr:rowOff>133350</xdr:rowOff>
    </xdr:to>
    <xdr:sp macro="" textlink="">
      <xdr:nvSpPr>
        <xdr:cNvPr id="24" name="WordArt 3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52425" y="34861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Τ1</a:t>
          </a:r>
        </a:p>
      </xdr:txBody>
    </xdr:sp>
    <xdr:clientData/>
  </xdr:twoCellAnchor>
  <xdr:twoCellAnchor>
    <xdr:from>
      <xdr:col>3</xdr:col>
      <xdr:colOff>200025</xdr:colOff>
      <xdr:row>19</xdr:row>
      <xdr:rowOff>0</xdr:rowOff>
    </xdr:from>
    <xdr:to>
      <xdr:col>3</xdr:col>
      <xdr:colOff>352425</xdr:colOff>
      <xdr:row>19</xdr:row>
      <xdr:rowOff>142875</xdr:rowOff>
    </xdr:to>
    <xdr:sp macro="" textlink="">
      <xdr:nvSpPr>
        <xdr:cNvPr id="25" name="WordArt 37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28825" y="34956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0</xdr:col>
      <xdr:colOff>295275</xdr:colOff>
      <xdr:row>11</xdr:row>
      <xdr:rowOff>19050</xdr:rowOff>
    </xdr:from>
    <xdr:to>
      <xdr:col>0</xdr:col>
      <xdr:colOff>447675</xdr:colOff>
      <xdr:row>12</xdr:row>
      <xdr:rowOff>0</xdr:rowOff>
    </xdr:to>
    <xdr:sp macro="" textlink="">
      <xdr:nvSpPr>
        <xdr:cNvPr id="26" name="WordArt 38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" y="210502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6</xdr:col>
      <xdr:colOff>523875</xdr:colOff>
      <xdr:row>11</xdr:row>
      <xdr:rowOff>0</xdr:rowOff>
    </xdr:from>
    <xdr:to>
      <xdr:col>7</xdr:col>
      <xdr:colOff>66675</xdr:colOff>
      <xdr:row>11</xdr:row>
      <xdr:rowOff>142875</xdr:rowOff>
    </xdr:to>
    <xdr:sp macro="" textlink="">
      <xdr:nvSpPr>
        <xdr:cNvPr id="27" name="WordArt 3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81475" y="20859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6</xdr:col>
      <xdr:colOff>409575</xdr:colOff>
      <xdr:row>19</xdr:row>
      <xdr:rowOff>9525</xdr:rowOff>
    </xdr:from>
    <xdr:to>
      <xdr:col>6</xdr:col>
      <xdr:colOff>561975</xdr:colOff>
      <xdr:row>19</xdr:row>
      <xdr:rowOff>152400</xdr:rowOff>
    </xdr:to>
    <xdr:sp macro="" textlink="">
      <xdr:nvSpPr>
        <xdr:cNvPr id="28" name="WordArt 40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067175" y="35052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Τ2</a:t>
          </a:r>
        </a:p>
      </xdr:txBody>
    </xdr:sp>
    <xdr:clientData/>
  </xdr:twoCellAnchor>
  <xdr:twoCellAnchor>
    <xdr:from>
      <xdr:col>0</xdr:col>
      <xdr:colOff>285750</xdr:colOff>
      <xdr:row>16</xdr:row>
      <xdr:rowOff>142875</xdr:rowOff>
    </xdr:from>
    <xdr:to>
      <xdr:col>0</xdr:col>
      <xdr:colOff>438150</xdr:colOff>
      <xdr:row>17</xdr:row>
      <xdr:rowOff>123825</xdr:rowOff>
    </xdr:to>
    <xdr:sp macro="" textlink="">
      <xdr:nvSpPr>
        <xdr:cNvPr id="29" name="WordArt 4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311467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τ</a:t>
          </a:r>
        </a:p>
      </xdr:txBody>
    </xdr:sp>
    <xdr:clientData/>
  </xdr:twoCellAnchor>
  <xdr:twoCellAnchor>
    <xdr:from>
      <xdr:col>6</xdr:col>
      <xdr:colOff>523875</xdr:colOff>
      <xdr:row>17</xdr:row>
      <xdr:rowOff>38100</xdr:rowOff>
    </xdr:from>
    <xdr:to>
      <xdr:col>7</xdr:col>
      <xdr:colOff>66675</xdr:colOff>
      <xdr:row>18</xdr:row>
      <xdr:rowOff>19050</xdr:rowOff>
    </xdr:to>
    <xdr:sp macro="" textlink="">
      <xdr:nvSpPr>
        <xdr:cNvPr id="30" name="WordArt 4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81475" y="32099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τ</a:t>
          </a:r>
        </a:p>
      </xdr:txBody>
    </xdr:sp>
    <xdr:clientData/>
  </xdr:twoCellAnchor>
  <xdr:twoCellAnchor>
    <xdr:from>
      <xdr:col>1</xdr:col>
      <xdr:colOff>390525</xdr:colOff>
      <xdr:row>7</xdr:row>
      <xdr:rowOff>114300</xdr:rowOff>
    </xdr:from>
    <xdr:to>
      <xdr:col>2</xdr:col>
      <xdr:colOff>171450</xdr:colOff>
      <xdr:row>9</xdr:row>
      <xdr:rowOff>38100</xdr:rowOff>
    </xdr:to>
    <xdr:sp macro="" textlink="">
      <xdr:nvSpPr>
        <xdr:cNvPr id="31" name="WordArt 48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0125" y="15144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5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7</xdr:col>
      <xdr:colOff>352425</xdr:colOff>
      <xdr:row>10</xdr:row>
      <xdr:rowOff>66675</xdr:rowOff>
    </xdr:from>
    <xdr:to>
      <xdr:col>8</xdr:col>
      <xdr:colOff>133350</xdr:colOff>
      <xdr:row>11</xdr:row>
      <xdr:rowOff>152400</xdr:rowOff>
    </xdr:to>
    <xdr:sp macro="" textlink="">
      <xdr:nvSpPr>
        <xdr:cNvPr id="32" name="WordArt 50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19625" y="19907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504825</xdr:colOff>
      <xdr:row>15</xdr:row>
      <xdr:rowOff>66675</xdr:rowOff>
    </xdr:from>
    <xdr:to>
      <xdr:col>5</xdr:col>
      <xdr:colOff>361950</xdr:colOff>
      <xdr:row>16</xdr:row>
      <xdr:rowOff>114300</xdr:rowOff>
    </xdr:to>
    <xdr:sp macro="" textlink="">
      <xdr:nvSpPr>
        <xdr:cNvPr id="33" name="WordArt 51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3225" y="2876550"/>
          <a:ext cx="466725" cy="209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10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390525</xdr:colOff>
      <xdr:row>15</xdr:row>
      <xdr:rowOff>114300</xdr:rowOff>
    </xdr:from>
    <xdr:to>
      <xdr:col>2</xdr:col>
      <xdr:colOff>171450</xdr:colOff>
      <xdr:row>17</xdr:row>
      <xdr:rowOff>0</xdr:rowOff>
    </xdr:to>
    <xdr:sp macro="" textlink="">
      <xdr:nvSpPr>
        <xdr:cNvPr id="34" name="WordArt 5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0125" y="29241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485775</xdr:colOff>
      <xdr:row>7</xdr:row>
      <xdr:rowOff>142875</xdr:rowOff>
    </xdr:from>
    <xdr:to>
      <xdr:col>5</xdr:col>
      <xdr:colOff>342900</xdr:colOff>
      <xdr:row>9</xdr:row>
      <xdr:rowOff>66675</xdr:rowOff>
    </xdr:to>
    <xdr:sp macro="" textlink="">
      <xdr:nvSpPr>
        <xdr:cNvPr id="35" name="WordArt 53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24175" y="1543050"/>
          <a:ext cx="4667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12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6</xdr:col>
      <xdr:colOff>514350</xdr:colOff>
      <xdr:row>3</xdr:row>
      <xdr:rowOff>95250</xdr:rowOff>
    </xdr:from>
    <xdr:to>
      <xdr:col>8</xdr:col>
      <xdr:colOff>504825</xdr:colOff>
      <xdr:row>3</xdr:row>
      <xdr:rowOff>95250</xdr:rowOff>
    </xdr:to>
    <xdr:sp macro="" textlink="">
      <xdr:nvSpPr>
        <xdr:cNvPr id="36" name="Line 56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ShapeType="1"/>
        </xdr:cNvSpPr>
      </xdr:nvSpPr>
      <xdr:spPr bwMode="auto">
        <a:xfrm>
          <a:off x="4171950" y="695325"/>
          <a:ext cx="12096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542925</xdr:colOff>
      <xdr:row>9</xdr:row>
      <xdr:rowOff>66675</xdr:rowOff>
    </xdr:from>
    <xdr:to>
      <xdr:col>7</xdr:col>
      <xdr:colOff>85725</xdr:colOff>
      <xdr:row>10</xdr:row>
      <xdr:rowOff>47625</xdr:rowOff>
    </xdr:to>
    <xdr:sp macro="" textlink="">
      <xdr:nvSpPr>
        <xdr:cNvPr id="37" name="WordArt 58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00525" y="1790700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Τ1</a:t>
          </a:r>
        </a:p>
      </xdr:txBody>
    </xdr:sp>
    <xdr:clientData/>
  </xdr:twoCellAnchor>
  <xdr:twoCellAnchor>
    <xdr:from>
      <xdr:col>8</xdr:col>
      <xdr:colOff>371475</xdr:colOff>
      <xdr:row>2</xdr:row>
      <xdr:rowOff>114300</xdr:rowOff>
    </xdr:from>
    <xdr:to>
      <xdr:col>8</xdr:col>
      <xdr:colOff>523875</xdr:colOff>
      <xdr:row>3</xdr:row>
      <xdr:rowOff>57150</xdr:rowOff>
    </xdr:to>
    <xdr:sp macro="" textlink="">
      <xdr:nvSpPr>
        <xdr:cNvPr id="38" name="WordArt 59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48275" y="5143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Τ2</a:t>
          </a:r>
        </a:p>
      </xdr:txBody>
    </xdr:sp>
    <xdr:clientData/>
  </xdr:twoCellAnchor>
  <xdr:twoCellAnchor>
    <xdr:from>
      <xdr:col>1</xdr:col>
      <xdr:colOff>400050</xdr:colOff>
      <xdr:row>5</xdr:row>
      <xdr:rowOff>47625</xdr:rowOff>
    </xdr:from>
    <xdr:to>
      <xdr:col>2</xdr:col>
      <xdr:colOff>295275</xdr:colOff>
      <xdr:row>6</xdr:row>
      <xdr:rowOff>133350</xdr:rowOff>
    </xdr:to>
    <xdr:sp macro="" textlink="">
      <xdr:nvSpPr>
        <xdr:cNvPr id="39" name="WordArt 6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9650" y="1047750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1</a:t>
          </a:r>
        </a:p>
      </xdr:txBody>
    </xdr:sp>
    <xdr:clientData/>
  </xdr:twoCellAnchor>
  <xdr:twoCellAnchor>
    <xdr:from>
      <xdr:col>4</xdr:col>
      <xdr:colOff>476250</xdr:colOff>
      <xdr:row>5</xdr:row>
      <xdr:rowOff>57150</xdr:rowOff>
    </xdr:from>
    <xdr:to>
      <xdr:col>5</xdr:col>
      <xdr:colOff>371475</xdr:colOff>
      <xdr:row>6</xdr:row>
      <xdr:rowOff>142875</xdr:rowOff>
    </xdr:to>
    <xdr:sp macro="" textlink="">
      <xdr:nvSpPr>
        <xdr:cNvPr id="40" name="WordArt 6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14650" y="1057275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2</a:t>
          </a:r>
        </a:p>
      </xdr:txBody>
    </xdr:sp>
    <xdr:clientData/>
  </xdr:twoCellAnchor>
  <xdr:twoCellAnchor>
    <xdr:from>
      <xdr:col>7</xdr:col>
      <xdr:colOff>352425</xdr:colOff>
      <xdr:row>7</xdr:row>
      <xdr:rowOff>47625</xdr:rowOff>
    </xdr:from>
    <xdr:to>
      <xdr:col>8</xdr:col>
      <xdr:colOff>247650</xdr:colOff>
      <xdr:row>9</xdr:row>
      <xdr:rowOff>9525</xdr:rowOff>
    </xdr:to>
    <xdr:sp macro="" textlink="">
      <xdr:nvSpPr>
        <xdr:cNvPr id="41" name="WordArt 6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19625" y="1447800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5</a:t>
          </a:r>
        </a:p>
      </xdr:txBody>
    </xdr:sp>
    <xdr:clientData/>
  </xdr:twoCellAnchor>
  <xdr:twoCellAnchor>
    <xdr:from>
      <xdr:col>4</xdr:col>
      <xdr:colOff>514350</xdr:colOff>
      <xdr:row>12</xdr:row>
      <xdr:rowOff>133350</xdr:rowOff>
    </xdr:from>
    <xdr:to>
      <xdr:col>5</xdr:col>
      <xdr:colOff>409575</xdr:colOff>
      <xdr:row>14</xdr:row>
      <xdr:rowOff>95250</xdr:rowOff>
    </xdr:to>
    <xdr:sp macro="" textlink="">
      <xdr:nvSpPr>
        <xdr:cNvPr id="42" name="WordArt 64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2419350"/>
          <a:ext cx="50482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4</a:t>
          </a:r>
        </a:p>
      </xdr:txBody>
    </xdr:sp>
    <xdr:clientData/>
  </xdr:twoCellAnchor>
  <xdr:twoCellAnchor>
    <xdr:from>
      <xdr:col>1</xdr:col>
      <xdr:colOff>447675</xdr:colOff>
      <xdr:row>12</xdr:row>
      <xdr:rowOff>114300</xdr:rowOff>
    </xdr:from>
    <xdr:to>
      <xdr:col>2</xdr:col>
      <xdr:colOff>342900</xdr:colOff>
      <xdr:row>14</xdr:row>
      <xdr:rowOff>76200</xdr:rowOff>
    </xdr:to>
    <xdr:sp macro="" textlink="">
      <xdr:nvSpPr>
        <xdr:cNvPr id="43" name="WordArt 65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2400300"/>
          <a:ext cx="50482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3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350520</xdr:colOff>
          <xdr:row>72</xdr:row>
          <xdr:rowOff>38100</xdr:rowOff>
        </xdr:from>
        <xdr:to>
          <xdr:col>8</xdr:col>
          <xdr:colOff>441960</xdr:colOff>
          <xdr:row>72</xdr:row>
          <xdr:rowOff>266700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</xdr:spPr>
        </xdr:sp>
        <xdr:clientData/>
      </xdr:twoCellAnchor>
    </mc:Choice>
    <mc:Fallback/>
  </mc:AlternateContent>
  <xdr:twoCellAnchor>
    <xdr:from>
      <xdr:col>1</xdr:col>
      <xdr:colOff>0</xdr:colOff>
      <xdr:row>90</xdr:row>
      <xdr:rowOff>0</xdr:rowOff>
    </xdr:from>
    <xdr:to>
      <xdr:col>3</xdr:col>
      <xdr:colOff>28575</xdr:colOff>
      <xdr:row>96</xdr:row>
      <xdr:rowOff>38100</xdr:rowOff>
    </xdr:to>
    <xdr:sp macro="" textlink="">
      <xdr:nvSpPr>
        <xdr:cNvPr id="45" name="Rectangle 68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609600" y="15954375"/>
          <a:ext cx="1247775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400050</xdr:colOff>
      <xdr:row>90</xdr:row>
      <xdr:rowOff>9525</xdr:rowOff>
    </xdr:from>
    <xdr:to>
      <xdr:col>6</xdr:col>
      <xdr:colOff>361950</xdr:colOff>
      <xdr:row>96</xdr:row>
      <xdr:rowOff>47625</xdr:rowOff>
    </xdr:to>
    <xdr:sp macro="" textlink="">
      <xdr:nvSpPr>
        <xdr:cNvPr id="46" name="Rectangle 69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2228850" y="15963900"/>
          <a:ext cx="179070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97</xdr:row>
      <xdr:rowOff>114300</xdr:rowOff>
    </xdr:from>
    <xdr:to>
      <xdr:col>3</xdr:col>
      <xdr:colOff>19050</xdr:colOff>
      <xdr:row>103</xdr:row>
      <xdr:rowOff>152400</xdr:rowOff>
    </xdr:to>
    <xdr:sp macro="" textlink="">
      <xdr:nvSpPr>
        <xdr:cNvPr id="47" name="Rectangle 70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609600" y="17202150"/>
          <a:ext cx="123825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390525</xdr:colOff>
      <xdr:row>97</xdr:row>
      <xdr:rowOff>123825</xdr:rowOff>
    </xdr:from>
    <xdr:to>
      <xdr:col>6</xdr:col>
      <xdr:colOff>352425</xdr:colOff>
      <xdr:row>103</xdr:row>
      <xdr:rowOff>142875</xdr:rowOff>
    </xdr:to>
    <xdr:sp macro="" textlink="">
      <xdr:nvSpPr>
        <xdr:cNvPr id="48" name="Rectangle 7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2219325" y="17211675"/>
          <a:ext cx="1790700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219075</xdr:colOff>
      <xdr:row>89</xdr:row>
      <xdr:rowOff>104775</xdr:rowOff>
    </xdr:from>
    <xdr:to>
      <xdr:col>3</xdr:col>
      <xdr:colOff>219075</xdr:colOff>
      <xdr:row>104</xdr:row>
      <xdr:rowOff>95250</xdr:rowOff>
    </xdr:to>
    <xdr:sp macro="" textlink="">
      <xdr:nvSpPr>
        <xdr:cNvPr id="49" name="Line 7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ShapeType="1"/>
        </xdr:cNvSpPr>
      </xdr:nvSpPr>
      <xdr:spPr bwMode="auto">
        <a:xfrm>
          <a:off x="2047875" y="15859125"/>
          <a:ext cx="0" cy="24574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104</xdr:row>
      <xdr:rowOff>104775</xdr:rowOff>
    </xdr:from>
    <xdr:to>
      <xdr:col>6</xdr:col>
      <xdr:colOff>485775</xdr:colOff>
      <xdr:row>104</xdr:row>
      <xdr:rowOff>104775</xdr:rowOff>
    </xdr:to>
    <xdr:sp macro="" textlink="">
      <xdr:nvSpPr>
        <xdr:cNvPr id="50" name="Line 7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ShapeType="1"/>
        </xdr:cNvSpPr>
      </xdr:nvSpPr>
      <xdr:spPr bwMode="auto">
        <a:xfrm>
          <a:off x="2047875" y="18326100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104</xdr:row>
      <xdr:rowOff>104775</xdr:rowOff>
    </xdr:from>
    <xdr:to>
      <xdr:col>3</xdr:col>
      <xdr:colOff>219075</xdr:colOff>
      <xdr:row>104</xdr:row>
      <xdr:rowOff>104775</xdr:rowOff>
    </xdr:to>
    <xdr:sp macro="" textlink="">
      <xdr:nvSpPr>
        <xdr:cNvPr id="51" name="Line 75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ShapeType="1"/>
        </xdr:cNvSpPr>
      </xdr:nvSpPr>
      <xdr:spPr bwMode="auto">
        <a:xfrm flipH="1">
          <a:off x="495300" y="18326100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89</xdr:row>
      <xdr:rowOff>95250</xdr:rowOff>
    </xdr:from>
    <xdr:to>
      <xdr:col>6</xdr:col>
      <xdr:colOff>504825</xdr:colOff>
      <xdr:row>89</xdr:row>
      <xdr:rowOff>95250</xdr:rowOff>
    </xdr:to>
    <xdr:sp macro="" textlink="">
      <xdr:nvSpPr>
        <xdr:cNvPr id="52" name="Line 7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ShapeType="1"/>
        </xdr:cNvSpPr>
      </xdr:nvSpPr>
      <xdr:spPr bwMode="auto">
        <a:xfrm>
          <a:off x="2038350" y="15849600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89</xdr:row>
      <xdr:rowOff>85725</xdr:rowOff>
    </xdr:from>
    <xdr:to>
      <xdr:col>6</xdr:col>
      <xdr:colOff>495300</xdr:colOff>
      <xdr:row>104</xdr:row>
      <xdr:rowOff>95250</xdr:rowOff>
    </xdr:to>
    <xdr:sp macro="" textlink="">
      <xdr:nvSpPr>
        <xdr:cNvPr id="53" name="Line 78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ShapeType="1"/>
        </xdr:cNvSpPr>
      </xdr:nvSpPr>
      <xdr:spPr bwMode="auto">
        <a:xfrm>
          <a:off x="4152900" y="15840075"/>
          <a:ext cx="0" cy="24765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57150</xdr:colOff>
      <xdr:row>90</xdr:row>
      <xdr:rowOff>9525</xdr:rowOff>
    </xdr:from>
    <xdr:to>
      <xdr:col>8</xdr:col>
      <xdr:colOff>466725</xdr:colOff>
      <xdr:row>104</xdr:row>
      <xdr:rowOff>9525</xdr:rowOff>
    </xdr:to>
    <xdr:sp macro="" textlink="">
      <xdr:nvSpPr>
        <xdr:cNvPr id="54" name="Rectangle 79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rrowheads="1"/>
        </xdr:cNvSpPr>
      </xdr:nvSpPr>
      <xdr:spPr bwMode="auto">
        <a:xfrm>
          <a:off x="4324350" y="15963900"/>
          <a:ext cx="1019175" cy="2266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485775</xdr:colOff>
      <xdr:row>89</xdr:row>
      <xdr:rowOff>95250</xdr:rowOff>
    </xdr:from>
    <xdr:to>
      <xdr:col>3</xdr:col>
      <xdr:colOff>228600</xdr:colOff>
      <xdr:row>89</xdr:row>
      <xdr:rowOff>95250</xdr:rowOff>
    </xdr:to>
    <xdr:sp macro="" textlink="">
      <xdr:nvSpPr>
        <xdr:cNvPr id="55" name="Line 81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ShapeType="1"/>
        </xdr:cNvSpPr>
      </xdr:nvSpPr>
      <xdr:spPr bwMode="auto">
        <a:xfrm flipH="1">
          <a:off x="485775" y="15849600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89</xdr:row>
      <xdr:rowOff>85725</xdr:rowOff>
    </xdr:from>
    <xdr:to>
      <xdr:col>0</xdr:col>
      <xdr:colOff>476250</xdr:colOff>
      <xdr:row>104</xdr:row>
      <xdr:rowOff>95250</xdr:rowOff>
    </xdr:to>
    <xdr:sp macro="" textlink="">
      <xdr:nvSpPr>
        <xdr:cNvPr id="56" name="Line 82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ShapeType="1"/>
        </xdr:cNvSpPr>
      </xdr:nvSpPr>
      <xdr:spPr bwMode="auto">
        <a:xfrm flipH="1">
          <a:off x="466725" y="15840075"/>
          <a:ext cx="9525" cy="24765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87</xdr:row>
      <xdr:rowOff>57150</xdr:rowOff>
    </xdr:from>
    <xdr:to>
      <xdr:col>0</xdr:col>
      <xdr:colOff>571500</xdr:colOff>
      <xdr:row>89</xdr:row>
      <xdr:rowOff>85725</xdr:rowOff>
    </xdr:to>
    <xdr:sp macro="" textlink="">
      <xdr:nvSpPr>
        <xdr:cNvPr id="57" name="AutoShape 84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rrowheads="1"/>
        </xdr:cNvSpPr>
      </xdr:nvSpPr>
      <xdr:spPr bwMode="auto">
        <a:xfrm>
          <a:off x="381000" y="15487650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89</xdr:row>
      <xdr:rowOff>85725</xdr:rowOff>
    </xdr:from>
    <xdr:to>
      <xdr:col>0</xdr:col>
      <xdr:colOff>447675</xdr:colOff>
      <xdr:row>90</xdr:row>
      <xdr:rowOff>66675</xdr:rowOff>
    </xdr:to>
    <xdr:sp macro="" textlink="">
      <xdr:nvSpPr>
        <xdr:cNvPr id="58" name="WordArt 85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" y="15840075"/>
          <a:ext cx="152400" cy="1809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180975</xdr:colOff>
      <xdr:row>88</xdr:row>
      <xdr:rowOff>85725</xdr:rowOff>
    </xdr:from>
    <xdr:to>
      <xdr:col>3</xdr:col>
      <xdr:colOff>333375</xdr:colOff>
      <xdr:row>89</xdr:row>
      <xdr:rowOff>66675</xdr:rowOff>
    </xdr:to>
    <xdr:sp macro="" textlink="">
      <xdr:nvSpPr>
        <xdr:cNvPr id="59" name="WordArt 8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156781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533400</xdr:colOff>
      <xdr:row>88</xdr:row>
      <xdr:rowOff>104775</xdr:rowOff>
    </xdr:from>
    <xdr:to>
      <xdr:col>7</xdr:col>
      <xdr:colOff>76200</xdr:colOff>
      <xdr:row>89</xdr:row>
      <xdr:rowOff>85725</xdr:rowOff>
    </xdr:to>
    <xdr:sp macro="" textlink="">
      <xdr:nvSpPr>
        <xdr:cNvPr id="60" name="WordArt 8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91000" y="156972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200025</xdr:colOff>
      <xdr:row>105</xdr:row>
      <xdr:rowOff>0</xdr:rowOff>
    </xdr:from>
    <xdr:to>
      <xdr:col>3</xdr:col>
      <xdr:colOff>352425</xdr:colOff>
      <xdr:row>105</xdr:row>
      <xdr:rowOff>142875</xdr:rowOff>
    </xdr:to>
    <xdr:sp macro="" textlink="">
      <xdr:nvSpPr>
        <xdr:cNvPr id="61" name="WordArt 91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28825" y="183832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1</xdr:col>
      <xdr:colOff>390525</xdr:colOff>
      <xdr:row>93</xdr:row>
      <xdr:rowOff>114300</xdr:rowOff>
    </xdr:from>
    <xdr:to>
      <xdr:col>2</xdr:col>
      <xdr:colOff>171450</xdr:colOff>
      <xdr:row>95</xdr:row>
      <xdr:rowOff>38100</xdr:rowOff>
    </xdr:to>
    <xdr:sp macro="" textlink="">
      <xdr:nvSpPr>
        <xdr:cNvPr id="62" name="WordArt 97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0125" y="165544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5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7</xdr:col>
      <xdr:colOff>352425</xdr:colOff>
      <xdr:row>96</xdr:row>
      <xdr:rowOff>66675</xdr:rowOff>
    </xdr:from>
    <xdr:to>
      <xdr:col>8</xdr:col>
      <xdr:colOff>133350</xdr:colOff>
      <xdr:row>97</xdr:row>
      <xdr:rowOff>152400</xdr:rowOff>
    </xdr:to>
    <xdr:sp macro="" textlink="">
      <xdr:nvSpPr>
        <xdr:cNvPr id="63" name="WordArt 98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19625" y="1699260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504825</xdr:colOff>
      <xdr:row>101</xdr:row>
      <xdr:rowOff>66675</xdr:rowOff>
    </xdr:from>
    <xdr:to>
      <xdr:col>5</xdr:col>
      <xdr:colOff>361950</xdr:colOff>
      <xdr:row>102</xdr:row>
      <xdr:rowOff>114300</xdr:rowOff>
    </xdr:to>
    <xdr:sp macro="" textlink="">
      <xdr:nvSpPr>
        <xdr:cNvPr id="64" name="WordArt 99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43225" y="17802225"/>
          <a:ext cx="466725" cy="209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10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390525</xdr:colOff>
      <xdr:row>101</xdr:row>
      <xdr:rowOff>114300</xdr:rowOff>
    </xdr:from>
    <xdr:to>
      <xdr:col>2</xdr:col>
      <xdr:colOff>171450</xdr:colOff>
      <xdr:row>103</xdr:row>
      <xdr:rowOff>0</xdr:rowOff>
    </xdr:to>
    <xdr:sp macro="" textlink="">
      <xdr:nvSpPr>
        <xdr:cNvPr id="65" name="WordArt 100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0125" y="17849850"/>
          <a:ext cx="390525" cy="209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485775</xdr:colOff>
      <xdr:row>93</xdr:row>
      <xdr:rowOff>142875</xdr:rowOff>
    </xdr:from>
    <xdr:to>
      <xdr:col>5</xdr:col>
      <xdr:colOff>342900</xdr:colOff>
      <xdr:row>95</xdr:row>
      <xdr:rowOff>66675</xdr:rowOff>
    </xdr:to>
    <xdr:sp macro="" textlink="">
      <xdr:nvSpPr>
        <xdr:cNvPr id="66" name="WordArt 10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24175" y="16583025"/>
          <a:ext cx="4667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12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400050</xdr:colOff>
      <xdr:row>91</xdr:row>
      <xdr:rowOff>47625</xdr:rowOff>
    </xdr:from>
    <xdr:to>
      <xdr:col>2</xdr:col>
      <xdr:colOff>295275</xdr:colOff>
      <xdr:row>92</xdr:row>
      <xdr:rowOff>133350</xdr:rowOff>
    </xdr:to>
    <xdr:sp macro="" textlink="">
      <xdr:nvSpPr>
        <xdr:cNvPr id="67" name="WordArt 105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09650" y="16163925"/>
          <a:ext cx="5048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1</a:t>
          </a:r>
        </a:p>
      </xdr:txBody>
    </xdr:sp>
    <xdr:clientData/>
  </xdr:twoCellAnchor>
  <xdr:twoCellAnchor>
    <xdr:from>
      <xdr:col>4</xdr:col>
      <xdr:colOff>476250</xdr:colOff>
      <xdr:row>91</xdr:row>
      <xdr:rowOff>57150</xdr:rowOff>
    </xdr:from>
    <xdr:to>
      <xdr:col>5</xdr:col>
      <xdr:colOff>371475</xdr:colOff>
      <xdr:row>92</xdr:row>
      <xdr:rowOff>142875</xdr:rowOff>
    </xdr:to>
    <xdr:sp macro="" textlink="">
      <xdr:nvSpPr>
        <xdr:cNvPr id="68" name="WordArt 106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14650" y="16173450"/>
          <a:ext cx="5048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2</a:t>
          </a:r>
        </a:p>
      </xdr:txBody>
    </xdr:sp>
    <xdr:clientData/>
  </xdr:twoCellAnchor>
  <xdr:twoCellAnchor>
    <xdr:from>
      <xdr:col>7</xdr:col>
      <xdr:colOff>352425</xdr:colOff>
      <xdr:row>93</xdr:row>
      <xdr:rowOff>47625</xdr:rowOff>
    </xdr:from>
    <xdr:to>
      <xdr:col>8</xdr:col>
      <xdr:colOff>247650</xdr:colOff>
      <xdr:row>95</xdr:row>
      <xdr:rowOff>9525</xdr:rowOff>
    </xdr:to>
    <xdr:sp macro="" textlink="">
      <xdr:nvSpPr>
        <xdr:cNvPr id="69" name="WordArt 107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19625" y="16487775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5</a:t>
          </a:r>
        </a:p>
      </xdr:txBody>
    </xdr:sp>
    <xdr:clientData/>
  </xdr:twoCellAnchor>
  <xdr:twoCellAnchor>
    <xdr:from>
      <xdr:col>4</xdr:col>
      <xdr:colOff>514350</xdr:colOff>
      <xdr:row>98</xdr:row>
      <xdr:rowOff>133350</xdr:rowOff>
    </xdr:from>
    <xdr:to>
      <xdr:col>5</xdr:col>
      <xdr:colOff>409575</xdr:colOff>
      <xdr:row>100</xdr:row>
      <xdr:rowOff>95250</xdr:rowOff>
    </xdr:to>
    <xdr:sp macro="" textlink="">
      <xdr:nvSpPr>
        <xdr:cNvPr id="70" name="WordArt 108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0" y="17383125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4</a:t>
          </a:r>
        </a:p>
      </xdr:txBody>
    </xdr:sp>
    <xdr:clientData/>
  </xdr:twoCellAnchor>
  <xdr:twoCellAnchor>
    <xdr:from>
      <xdr:col>1</xdr:col>
      <xdr:colOff>447675</xdr:colOff>
      <xdr:row>98</xdr:row>
      <xdr:rowOff>114300</xdr:rowOff>
    </xdr:from>
    <xdr:to>
      <xdr:col>2</xdr:col>
      <xdr:colOff>342900</xdr:colOff>
      <xdr:row>100</xdr:row>
      <xdr:rowOff>76200</xdr:rowOff>
    </xdr:to>
    <xdr:sp macro="" textlink="">
      <xdr:nvSpPr>
        <xdr:cNvPr id="71" name="WordArt 109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57275" y="17364075"/>
          <a:ext cx="504825" cy="2857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2000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GreekS" panose="00000400000000000000" pitchFamily="2" charset="0"/>
              <a:cs typeface="GreekS" panose="00000400000000000000" pitchFamily="2" charset="0"/>
            </a:rPr>
            <a:t>ΟΤ 3</a:t>
          </a:r>
        </a:p>
      </xdr:txBody>
    </xdr:sp>
    <xdr:clientData/>
  </xdr:twoCellAnchor>
  <xdr:twoCellAnchor>
    <xdr:from>
      <xdr:col>0</xdr:col>
      <xdr:colOff>466725</xdr:colOff>
      <xdr:row>97</xdr:row>
      <xdr:rowOff>9525</xdr:rowOff>
    </xdr:from>
    <xdr:to>
      <xdr:col>6</xdr:col>
      <xdr:colOff>485775</xdr:colOff>
      <xdr:row>97</xdr:row>
      <xdr:rowOff>9525</xdr:rowOff>
    </xdr:to>
    <xdr:sp macro="" textlink="">
      <xdr:nvSpPr>
        <xdr:cNvPr id="72" name="Line 110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ShapeType="1"/>
        </xdr:cNvSpPr>
      </xdr:nvSpPr>
      <xdr:spPr bwMode="auto">
        <a:xfrm>
          <a:off x="466725" y="17097375"/>
          <a:ext cx="367665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9999FF" mc:Ignorable="a14" a14:legacySpreadsheetColorIndex="2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485775</xdr:colOff>
      <xdr:row>104</xdr:row>
      <xdr:rowOff>123825</xdr:rowOff>
    </xdr:from>
    <xdr:to>
      <xdr:col>7</xdr:col>
      <xdr:colOff>28575</xdr:colOff>
      <xdr:row>105</xdr:row>
      <xdr:rowOff>104775</xdr:rowOff>
    </xdr:to>
    <xdr:sp macro="" textlink="">
      <xdr:nvSpPr>
        <xdr:cNvPr id="73" name="WordArt 111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43375" y="183451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304800</xdr:colOff>
      <xdr:row>104</xdr:row>
      <xdr:rowOff>114300</xdr:rowOff>
    </xdr:from>
    <xdr:to>
      <xdr:col>0</xdr:col>
      <xdr:colOff>457200</xdr:colOff>
      <xdr:row>105</xdr:row>
      <xdr:rowOff>95250</xdr:rowOff>
    </xdr:to>
    <xdr:sp macro="" textlink="">
      <xdr:nvSpPr>
        <xdr:cNvPr id="74" name="WordArt 112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183356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1</xdr:col>
      <xdr:colOff>0</xdr:colOff>
      <xdr:row>121</xdr:row>
      <xdr:rowOff>0</xdr:rowOff>
    </xdr:from>
    <xdr:to>
      <xdr:col>3</xdr:col>
      <xdr:colOff>28575</xdr:colOff>
      <xdr:row>127</xdr:row>
      <xdr:rowOff>38100</xdr:rowOff>
    </xdr:to>
    <xdr:sp macro="" textlink="">
      <xdr:nvSpPr>
        <xdr:cNvPr id="75" name="Rectangle 113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rrowheads="1"/>
        </xdr:cNvSpPr>
      </xdr:nvSpPr>
      <xdr:spPr bwMode="auto">
        <a:xfrm>
          <a:off x="609600" y="20993100"/>
          <a:ext cx="1247775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400050</xdr:colOff>
      <xdr:row>121</xdr:row>
      <xdr:rowOff>9525</xdr:rowOff>
    </xdr:from>
    <xdr:to>
      <xdr:col>6</xdr:col>
      <xdr:colOff>361950</xdr:colOff>
      <xdr:row>127</xdr:row>
      <xdr:rowOff>47625</xdr:rowOff>
    </xdr:to>
    <xdr:sp macro="" textlink="">
      <xdr:nvSpPr>
        <xdr:cNvPr id="76" name="Rectangle 114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rrowheads="1"/>
        </xdr:cNvSpPr>
      </xdr:nvSpPr>
      <xdr:spPr bwMode="auto">
        <a:xfrm>
          <a:off x="2228850" y="21002625"/>
          <a:ext cx="179070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128</xdr:row>
      <xdr:rowOff>114300</xdr:rowOff>
    </xdr:from>
    <xdr:to>
      <xdr:col>3</xdr:col>
      <xdr:colOff>19050</xdr:colOff>
      <xdr:row>134</xdr:row>
      <xdr:rowOff>152400</xdr:rowOff>
    </xdr:to>
    <xdr:sp macro="" textlink="">
      <xdr:nvSpPr>
        <xdr:cNvPr id="77" name="Rectangle 115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rrowheads="1"/>
        </xdr:cNvSpPr>
      </xdr:nvSpPr>
      <xdr:spPr bwMode="auto">
        <a:xfrm>
          <a:off x="609600" y="22240875"/>
          <a:ext cx="123825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390525</xdr:colOff>
      <xdr:row>128</xdr:row>
      <xdr:rowOff>123825</xdr:rowOff>
    </xdr:from>
    <xdr:to>
      <xdr:col>6</xdr:col>
      <xdr:colOff>352425</xdr:colOff>
      <xdr:row>134</xdr:row>
      <xdr:rowOff>142875</xdr:rowOff>
    </xdr:to>
    <xdr:sp macro="" textlink="">
      <xdr:nvSpPr>
        <xdr:cNvPr id="78" name="Rectangle 116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rrowheads="1"/>
        </xdr:cNvSpPr>
      </xdr:nvSpPr>
      <xdr:spPr bwMode="auto">
        <a:xfrm>
          <a:off x="2219325" y="22250400"/>
          <a:ext cx="1790700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219075</xdr:colOff>
      <xdr:row>120</xdr:row>
      <xdr:rowOff>104775</xdr:rowOff>
    </xdr:from>
    <xdr:to>
      <xdr:col>3</xdr:col>
      <xdr:colOff>219075</xdr:colOff>
      <xdr:row>135</xdr:row>
      <xdr:rowOff>95250</xdr:rowOff>
    </xdr:to>
    <xdr:sp macro="" textlink="">
      <xdr:nvSpPr>
        <xdr:cNvPr id="79" name="Line 117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ShapeType="1"/>
        </xdr:cNvSpPr>
      </xdr:nvSpPr>
      <xdr:spPr bwMode="auto">
        <a:xfrm>
          <a:off x="2047875" y="20935950"/>
          <a:ext cx="0" cy="2419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135</xdr:row>
      <xdr:rowOff>104775</xdr:rowOff>
    </xdr:from>
    <xdr:to>
      <xdr:col>6</xdr:col>
      <xdr:colOff>485775</xdr:colOff>
      <xdr:row>135</xdr:row>
      <xdr:rowOff>104775</xdr:rowOff>
    </xdr:to>
    <xdr:sp macro="" textlink="">
      <xdr:nvSpPr>
        <xdr:cNvPr id="80" name="Line 118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ShapeType="1"/>
        </xdr:cNvSpPr>
      </xdr:nvSpPr>
      <xdr:spPr bwMode="auto">
        <a:xfrm>
          <a:off x="2047875" y="23364825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135</xdr:row>
      <xdr:rowOff>104775</xdr:rowOff>
    </xdr:from>
    <xdr:to>
      <xdr:col>3</xdr:col>
      <xdr:colOff>219075</xdr:colOff>
      <xdr:row>135</xdr:row>
      <xdr:rowOff>104775</xdr:rowOff>
    </xdr:to>
    <xdr:sp macro="" textlink="">
      <xdr:nvSpPr>
        <xdr:cNvPr id="81" name="Line 119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ShapeType="1"/>
        </xdr:cNvSpPr>
      </xdr:nvSpPr>
      <xdr:spPr bwMode="auto">
        <a:xfrm flipH="1">
          <a:off x="495300" y="23364825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120</xdr:row>
      <xdr:rowOff>95250</xdr:rowOff>
    </xdr:from>
    <xdr:to>
      <xdr:col>6</xdr:col>
      <xdr:colOff>504825</xdr:colOff>
      <xdr:row>120</xdr:row>
      <xdr:rowOff>95250</xdr:rowOff>
    </xdr:to>
    <xdr:sp macro="" textlink="">
      <xdr:nvSpPr>
        <xdr:cNvPr id="82" name="Line 120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ShapeType="1"/>
        </xdr:cNvSpPr>
      </xdr:nvSpPr>
      <xdr:spPr bwMode="auto">
        <a:xfrm>
          <a:off x="2038350" y="20926425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120</xdr:row>
      <xdr:rowOff>85725</xdr:rowOff>
    </xdr:from>
    <xdr:to>
      <xdr:col>6</xdr:col>
      <xdr:colOff>495300</xdr:colOff>
      <xdr:row>135</xdr:row>
      <xdr:rowOff>95250</xdr:rowOff>
    </xdr:to>
    <xdr:sp macro="" textlink="">
      <xdr:nvSpPr>
        <xdr:cNvPr id="83" name="Line 121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ShapeType="1"/>
        </xdr:cNvSpPr>
      </xdr:nvSpPr>
      <xdr:spPr bwMode="auto">
        <a:xfrm>
          <a:off x="4152900" y="20916900"/>
          <a:ext cx="0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57150</xdr:colOff>
      <xdr:row>121</xdr:row>
      <xdr:rowOff>9525</xdr:rowOff>
    </xdr:from>
    <xdr:to>
      <xdr:col>8</xdr:col>
      <xdr:colOff>466725</xdr:colOff>
      <xdr:row>135</xdr:row>
      <xdr:rowOff>9525</xdr:rowOff>
    </xdr:to>
    <xdr:sp macro="" textlink="">
      <xdr:nvSpPr>
        <xdr:cNvPr id="84" name="Rectangle 122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rrowheads="1"/>
        </xdr:cNvSpPr>
      </xdr:nvSpPr>
      <xdr:spPr bwMode="auto">
        <a:xfrm>
          <a:off x="4324350" y="21002625"/>
          <a:ext cx="1019175" cy="2266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485775</xdr:colOff>
      <xdr:row>120</xdr:row>
      <xdr:rowOff>95250</xdr:rowOff>
    </xdr:from>
    <xdr:to>
      <xdr:col>3</xdr:col>
      <xdr:colOff>228600</xdr:colOff>
      <xdr:row>120</xdr:row>
      <xdr:rowOff>95250</xdr:rowOff>
    </xdr:to>
    <xdr:sp macro="" textlink="">
      <xdr:nvSpPr>
        <xdr:cNvPr id="85" name="Line 12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ShapeType="1"/>
        </xdr:cNvSpPr>
      </xdr:nvSpPr>
      <xdr:spPr bwMode="auto">
        <a:xfrm flipH="1">
          <a:off x="485775" y="20926425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120</xdr:row>
      <xdr:rowOff>85725</xdr:rowOff>
    </xdr:from>
    <xdr:to>
      <xdr:col>0</xdr:col>
      <xdr:colOff>476250</xdr:colOff>
      <xdr:row>135</xdr:row>
      <xdr:rowOff>95250</xdr:rowOff>
    </xdr:to>
    <xdr:sp macro="" textlink="">
      <xdr:nvSpPr>
        <xdr:cNvPr id="86" name="Line 124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ShapeType="1"/>
        </xdr:cNvSpPr>
      </xdr:nvSpPr>
      <xdr:spPr bwMode="auto">
        <a:xfrm flipH="1">
          <a:off x="466725" y="20916900"/>
          <a:ext cx="9525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118</xdr:row>
      <xdr:rowOff>57150</xdr:rowOff>
    </xdr:from>
    <xdr:to>
      <xdr:col>0</xdr:col>
      <xdr:colOff>571500</xdr:colOff>
      <xdr:row>120</xdr:row>
      <xdr:rowOff>85725</xdr:rowOff>
    </xdr:to>
    <xdr:sp macro="" textlink="">
      <xdr:nvSpPr>
        <xdr:cNvPr id="87" name="AutoShape 125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rrowheads="1"/>
        </xdr:cNvSpPr>
      </xdr:nvSpPr>
      <xdr:spPr bwMode="auto">
        <a:xfrm>
          <a:off x="381000" y="20564475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120</xdr:row>
      <xdr:rowOff>85725</xdr:rowOff>
    </xdr:from>
    <xdr:to>
      <xdr:col>0</xdr:col>
      <xdr:colOff>447675</xdr:colOff>
      <xdr:row>121</xdr:row>
      <xdr:rowOff>66675</xdr:rowOff>
    </xdr:to>
    <xdr:sp macro="" textlink="">
      <xdr:nvSpPr>
        <xdr:cNvPr id="88" name="WordArt 126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" y="209169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180975</xdr:colOff>
      <xdr:row>119</xdr:row>
      <xdr:rowOff>85725</xdr:rowOff>
    </xdr:from>
    <xdr:to>
      <xdr:col>3</xdr:col>
      <xdr:colOff>333375</xdr:colOff>
      <xdr:row>120</xdr:row>
      <xdr:rowOff>66675</xdr:rowOff>
    </xdr:to>
    <xdr:sp macro="" textlink="">
      <xdr:nvSpPr>
        <xdr:cNvPr id="89" name="WordArt 127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207549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533400</xdr:colOff>
      <xdr:row>119</xdr:row>
      <xdr:rowOff>104775</xdr:rowOff>
    </xdr:from>
    <xdr:to>
      <xdr:col>7</xdr:col>
      <xdr:colOff>76200</xdr:colOff>
      <xdr:row>120</xdr:row>
      <xdr:rowOff>85725</xdr:rowOff>
    </xdr:to>
    <xdr:sp macro="" textlink="">
      <xdr:nvSpPr>
        <xdr:cNvPr id="90" name="WordArt 128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91000" y="207740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200025</xdr:colOff>
      <xdr:row>136</xdr:row>
      <xdr:rowOff>0</xdr:rowOff>
    </xdr:from>
    <xdr:to>
      <xdr:col>3</xdr:col>
      <xdr:colOff>352425</xdr:colOff>
      <xdr:row>136</xdr:row>
      <xdr:rowOff>142875</xdr:rowOff>
    </xdr:to>
    <xdr:sp macro="" textlink="">
      <xdr:nvSpPr>
        <xdr:cNvPr id="91" name="WordArt 129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28825" y="234219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1</xdr:col>
      <xdr:colOff>428625</xdr:colOff>
      <xdr:row>123</xdr:row>
      <xdr:rowOff>0</xdr:rowOff>
    </xdr:from>
    <xdr:to>
      <xdr:col>2</xdr:col>
      <xdr:colOff>209550</xdr:colOff>
      <xdr:row>124</xdr:row>
      <xdr:rowOff>85725</xdr:rowOff>
    </xdr:to>
    <xdr:sp macro="" textlink="">
      <xdr:nvSpPr>
        <xdr:cNvPr id="92" name="WordArt 130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38225" y="213169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5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7</xdr:col>
      <xdr:colOff>352425</xdr:colOff>
      <xdr:row>127</xdr:row>
      <xdr:rowOff>66675</xdr:rowOff>
    </xdr:from>
    <xdr:to>
      <xdr:col>8</xdr:col>
      <xdr:colOff>133350</xdr:colOff>
      <xdr:row>128</xdr:row>
      <xdr:rowOff>152400</xdr:rowOff>
    </xdr:to>
    <xdr:sp macro="" textlink="">
      <xdr:nvSpPr>
        <xdr:cNvPr id="93" name="WordArt 13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19625" y="220313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419100</xdr:colOff>
      <xdr:row>131</xdr:row>
      <xdr:rowOff>133350</xdr:rowOff>
    </xdr:from>
    <xdr:to>
      <xdr:col>5</xdr:col>
      <xdr:colOff>276225</xdr:colOff>
      <xdr:row>133</xdr:row>
      <xdr:rowOff>19050</xdr:rowOff>
    </xdr:to>
    <xdr:sp macro="" textlink="">
      <xdr:nvSpPr>
        <xdr:cNvPr id="94" name="WordArt 132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0" y="22745700"/>
          <a:ext cx="466725" cy="209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10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409575</xdr:colOff>
      <xdr:row>131</xdr:row>
      <xdr:rowOff>152400</xdr:rowOff>
    </xdr:from>
    <xdr:to>
      <xdr:col>2</xdr:col>
      <xdr:colOff>190500</xdr:colOff>
      <xdr:row>133</xdr:row>
      <xdr:rowOff>38100</xdr:rowOff>
    </xdr:to>
    <xdr:sp macro="" textlink="">
      <xdr:nvSpPr>
        <xdr:cNvPr id="95" name="WordArt 133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9175" y="22764750"/>
          <a:ext cx="390525" cy="209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438150</xdr:colOff>
      <xdr:row>123</xdr:row>
      <xdr:rowOff>85725</xdr:rowOff>
    </xdr:from>
    <xdr:to>
      <xdr:col>5</xdr:col>
      <xdr:colOff>295275</xdr:colOff>
      <xdr:row>125</xdr:row>
      <xdr:rowOff>9525</xdr:rowOff>
    </xdr:to>
    <xdr:sp macro="" textlink="">
      <xdr:nvSpPr>
        <xdr:cNvPr id="96" name="WordArt 134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76550" y="21402675"/>
          <a:ext cx="4667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12 L/s</a:t>
          </a:r>
          <a:endParaRPr lang="el-GR" sz="16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6</xdr:col>
      <xdr:colOff>485775</xdr:colOff>
      <xdr:row>135</xdr:row>
      <xdr:rowOff>123825</xdr:rowOff>
    </xdr:from>
    <xdr:to>
      <xdr:col>7</xdr:col>
      <xdr:colOff>28575</xdr:colOff>
      <xdr:row>136</xdr:row>
      <xdr:rowOff>104775</xdr:rowOff>
    </xdr:to>
    <xdr:sp macro="" textlink="">
      <xdr:nvSpPr>
        <xdr:cNvPr id="97" name="WordArt 141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43375" y="233838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304800</xdr:colOff>
      <xdr:row>135</xdr:row>
      <xdr:rowOff>114300</xdr:rowOff>
    </xdr:from>
    <xdr:to>
      <xdr:col>0</xdr:col>
      <xdr:colOff>457200</xdr:colOff>
      <xdr:row>136</xdr:row>
      <xdr:rowOff>95250</xdr:rowOff>
    </xdr:to>
    <xdr:sp macro="" textlink="">
      <xdr:nvSpPr>
        <xdr:cNvPr id="98" name="WordArt 142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233743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3</xdr:col>
      <xdr:colOff>209550</xdr:colOff>
      <xdr:row>120</xdr:row>
      <xdr:rowOff>95250</xdr:rowOff>
    </xdr:from>
    <xdr:to>
      <xdr:col>6</xdr:col>
      <xdr:colOff>476250</xdr:colOff>
      <xdr:row>135</xdr:row>
      <xdr:rowOff>95250</xdr:rowOff>
    </xdr:to>
    <xdr:sp macro="" textlink="">
      <xdr:nvSpPr>
        <xdr:cNvPr id="99" name="Line 143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ShapeType="1"/>
        </xdr:cNvSpPr>
      </xdr:nvSpPr>
      <xdr:spPr bwMode="auto">
        <a:xfrm flipV="1">
          <a:off x="2038350" y="20926425"/>
          <a:ext cx="2095500" cy="2428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209550</xdr:colOff>
      <xdr:row>120</xdr:row>
      <xdr:rowOff>95250</xdr:rowOff>
    </xdr:from>
    <xdr:to>
      <xdr:col>6</xdr:col>
      <xdr:colOff>476250</xdr:colOff>
      <xdr:row>135</xdr:row>
      <xdr:rowOff>123825</xdr:rowOff>
    </xdr:to>
    <xdr:sp macro="" textlink="">
      <xdr:nvSpPr>
        <xdr:cNvPr id="100" name="Line 144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ShapeType="1"/>
        </xdr:cNvSpPr>
      </xdr:nvSpPr>
      <xdr:spPr bwMode="auto">
        <a:xfrm>
          <a:off x="2038350" y="20926425"/>
          <a:ext cx="2095500" cy="24574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120</xdr:row>
      <xdr:rowOff>95250</xdr:rowOff>
    </xdr:from>
    <xdr:to>
      <xdr:col>3</xdr:col>
      <xdr:colOff>200025</xdr:colOff>
      <xdr:row>135</xdr:row>
      <xdr:rowOff>95250</xdr:rowOff>
    </xdr:to>
    <xdr:sp macro="" textlink="">
      <xdr:nvSpPr>
        <xdr:cNvPr id="101" name="Line 145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ShapeType="1"/>
        </xdr:cNvSpPr>
      </xdr:nvSpPr>
      <xdr:spPr bwMode="auto">
        <a:xfrm flipH="1">
          <a:off x="466725" y="20926425"/>
          <a:ext cx="1562100" cy="24288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120</xdr:row>
      <xdr:rowOff>95250</xdr:rowOff>
    </xdr:from>
    <xdr:to>
      <xdr:col>3</xdr:col>
      <xdr:colOff>190500</xdr:colOff>
      <xdr:row>135</xdr:row>
      <xdr:rowOff>104775</xdr:rowOff>
    </xdr:to>
    <xdr:sp macro="" textlink="">
      <xdr:nvSpPr>
        <xdr:cNvPr id="102" name="Line 14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ShapeType="1"/>
        </xdr:cNvSpPr>
      </xdr:nvSpPr>
      <xdr:spPr bwMode="auto">
        <a:xfrm>
          <a:off x="466725" y="20926425"/>
          <a:ext cx="1552575" cy="2438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114300</xdr:colOff>
      <xdr:row>124</xdr:row>
      <xdr:rowOff>152400</xdr:rowOff>
    </xdr:from>
    <xdr:to>
      <xdr:col>6</xdr:col>
      <xdr:colOff>409575</xdr:colOff>
      <xdr:row>124</xdr:row>
      <xdr:rowOff>152400</xdr:rowOff>
    </xdr:to>
    <xdr:sp macro="" textlink="">
      <xdr:nvSpPr>
        <xdr:cNvPr id="103" name="Line 147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ShapeType="1"/>
        </xdr:cNvSpPr>
      </xdr:nvSpPr>
      <xdr:spPr bwMode="auto">
        <a:xfrm>
          <a:off x="3771900" y="2163127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133350</xdr:colOff>
      <xdr:row>131</xdr:row>
      <xdr:rowOff>76200</xdr:rowOff>
    </xdr:from>
    <xdr:to>
      <xdr:col>6</xdr:col>
      <xdr:colOff>419100</xdr:colOff>
      <xdr:row>131</xdr:row>
      <xdr:rowOff>76200</xdr:rowOff>
    </xdr:to>
    <xdr:sp macro="" textlink="">
      <xdr:nvSpPr>
        <xdr:cNvPr id="104" name="Line 148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ShapeType="1"/>
        </xdr:cNvSpPr>
      </xdr:nvSpPr>
      <xdr:spPr bwMode="auto">
        <a:xfrm>
          <a:off x="3790950" y="22688550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561975</xdr:colOff>
      <xdr:row>128</xdr:row>
      <xdr:rowOff>38100</xdr:rowOff>
    </xdr:from>
    <xdr:to>
      <xdr:col>7</xdr:col>
      <xdr:colOff>219075</xdr:colOff>
      <xdr:row>128</xdr:row>
      <xdr:rowOff>38100</xdr:rowOff>
    </xdr:to>
    <xdr:sp macro="" textlink="">
      <xdr:nvSpPr>
        <xdr:cNvPr id="105" name="Line 149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ShapeType="1"/>
        </xdr:cNvSpPr>
      </xdr:nvSpPr>
      <xdr:spPr bwMode="auto">
        <a:xfrm flipH="1">
          <a:off x="4219575" y="22164675"/>
          <a:ext cx="266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85725</xdr:colOff>
      <xdr:row>120</xdr:row>
      <xdr:rowOff>133350</xdr:rowOff>
    </xdr:from>
    <xdr:to>
      <xdr:col>5</xdr:col>
      <xdr:colOff>85725</xdr:colOff>
      <xdr:row>122</xdr:row>
      <xdr:rowOff>95250</xdr:rowOff>
    </xdr:to>
    <xdr:sp macro="" textlink="">
      <xdr:nvSpPr>
        <xdr:cNvPr id="106" name="Line 150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ShapeType="1"/>
        </xdr:cNvSpPr>
      </xdr:nvSpPr>
      <xdr:spPr bwMode="auto">
        <a:xfrm flipV="1">
          <a:off x="3133725" y="20964525"/>
          <a:ext cx="0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257175</xdr:colOff>
      <xdr:row>125</xdr:row>
      <xdr:rowOff>95250</xdr:rowOff>
    </xdr:from>
    <xdr:to>
      <xdr:col>3</xdr:col>
      <xdr:colOff>600075</xdr:colOff>
      <xdr:row>125</xdr:row>
      <xdr:rowOff>95250</xdr:rowOff>
    </xdr:to>
    <xdr:sp macro="" textlink="">
      <xdr:nvSpPr>
        <xdr:cNvPr id="107" name="Line 151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ShapeType="1"/>
        </xdr:cNvSpPr>
      </xdr:nvSpPr>
      <xdr:spPr bwMode="auto">
        <a:xfrm flipH="1">
          <a:off x="2085975" y="2173605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266700</xdr:colOff>
      <xdr:row>130</xdr:row>
      <xdr:rowOff>95250</xdr:rowOff>
    </xdr:from>
    <xdr:to>
      <xdr:col>3</xdr:col>
      <xdr:colOff>590550</xdr:colOff>
      <xdr:row>130</xdr:row>
      <xdr:rowOff>95250</xdr:rowOff>
    </xdr:to>
    <xdr:sp macro="" textlink="">
      <xdr:nvSpPr>
        <xdr:cNvPr id="108" name="Line 152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ShapeType="1"/>
        </xdr:cNvSpPr>
      </xdr:nvSpPr>
      <xdr:spPr bwMode="auto">
        <a:xfrm flipH="1">
          <a:off x="2095500" y="22545675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600075</xdr:colOff>
      <xdr:row>133</xdr:row>
      <xdr:rowOff>142875</xdr:rowOff>
    </xdr:from>
    <xdr:to>
      <xdr:col>4</xdr:col>
      <xdr:colOff>600075</xdr:colOff>
      <xdr:row>135</xdr:row>
      <xdr:rowOff>66675</xdr:rowOff>
    </xdr:to>
    <xdr:sp macro="" textlink="">
      <xdr:nvSpPr>
        <xdr:cNvPr id="109" name="Line 153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ShapeType="1"/>
        </xdr:cNvSpPr>
      </xdr:nvSpPr>
      <xdr:spPr bwMode="auto">
        <a:xfrm>
          <a:off x="3038475" y="23079075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419100</xdr:colOff>
      <xdr:row>130</xdr:row>
      <xdr:rowOff>133350</xdr:rowOff>
    </xdr:from>
    <xdr:to>
      <xdr:col>3</xdr:col>
      <xdr:colOff>161925</xdr:colOff>
      <xdr:row>130</xdr:row>
      <xdr:rowOff>133350</xdr:rowOff>
    </xdr:to>
    <xdr:sp macro="" textlink="">
      <xdr:nvSpPr>
        <xdr:cNvPr id="110" name="Line 154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ShapeType="1"/>
        </xdr:cNvSpPr>
      </xdr:nvSpPr>
      <xdr:spPr bwMode="auto">
        <a:xfrm>
          <a:off x="1638300" y="22583775"/>
          <a:ext cx="352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495300</xdr:colOff>
      <xdr:row>125</xdr:row>
      <xdr:rowOff>66675</xdr:rowOff>
    </xdr:from>
    <xdr:to>
      <xdr:col>3</xdr:col>
      <xdr:colOff>180975</xdr:colOff>
      <xdr:row>125</xdr:row>
      <xdr:rowOff>66675</xdr:rowOff>
    </xdr:to>
    <xdr:sp macro="" textlink="">
      <xdr:nvSpPr>
        <xdr:cNvPr id="111" name="Line 155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ShapeType="1"/>
        </xdr:cNvSpPr>
      </xdr:nvSpPr>
      <xdr:spPr bwMode="auto">
        <a:xfrm>
          <a:off x="1714500" y="21707475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9525</xdr:colOff>
      <xdr:row>120</xdr:row>
      <xdr:rowOff>133350</xdr:rowOff>
    </xdr:from>
    <xdr:to>
      <xdr:col>2</xdr:col>
      <xdr:colOff>9525</xdr:colOff>
      <xdr:row>122</xdr:row>
      <xdr:rowOff>9525</xdr:rowOff>
    </xdr:to>
    <xdr:sp macro="" textlink="">
      <xdr:nvSpPr>
        <xdr:cNvPr id="112" name="Line 156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ShapeType="1"/>
        </xdr:cNvSpPr>
      </xdr:nvSpPr>
      <xdr:spPr bwMode="auto">
        <a:xfrm flipV="1">
          <a:off x="1228725" y="20964525"/>
          <a:ext cx="0" cy="200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133</xdr:row>
      <xdr:rowOff>114300</xdr:rowOff>
    </xdr:from>
    <xdr:to>
      <xdr:col>2</xdr:col>
      <xdr:colOff>0</xdr:colOff>
      <xdr:row>135</xdr:row>
      <xdr:rowOff>57150</xdr:rowOff>
    </xdr:to>
    <xdr:sp macro="" textlink="">
      <xdr:nvSpPr>
        <xdr:cNvPr id="113" name="Line 157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ShapeType="1"/>
        </xdr:cNvSpPr>
      </xdr:nvSpPr>
      <xdr:spPr bwMode="auto">
        <a:xfrm>
          <a:off x="1219200" y="23050500"/>
          <a:ext cx="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504825</xdr:colOff>
      <xdr:row>130</xdr:row>
      <xdr:rowOff>142875</xdr:rowOff>
    </xdr:from>
    <xdr:to>
      <xdr:col>1</xdr:col>
      <xdr:colOff>133350</xdr:colOff>
      <xdr:row>130</xdr:row>
      <xdr:rowOff>142875</xdr:rowOff>
    </xdr:to>
    <xdr:sp macro="" textlink="">
      <xdr:nvSpPr>
        <xdr:cNvPr id="114" name="Line 158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ShapeType="1"/>
        </xdr:cNvSpPr>
      </xdr:nvSpPr>
      <xdr:spPr bwMode="auto">
        <a:xfrm flipH="1">
          <a:off x="504825" y="22593300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504825</xdr:colOff>
      <xdr:row>125</xdr:row>
      <xdr:rowOff>85725</xdr:rowOff>
    </xdr:from>
    <xdr:to>
      <xdr:col>1</xdr:col>
      <xdr:colOff>152400</xdr:colOff>
      <xdr:row>125</xdr:row>
      <xdr:rowOff>85725</xdr:rowOff>
    </xdr:to>
    <xdr:sp macro="" textlink="">
      <xdr:nvSpPr>
        <xdr:cNvPr id="115" name="Line 159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ShapeType="1"/>
        </xdr:cNvSpPr>
      </xdr:nvSpPr>
      <xdr:spPr bwMode="auto">
        <a:xfrm flipH="1">
          <a:off x="504825" y="2172652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142875</xdr:colOff>
      <xdr:row>134</xdr:row>
      <xdr:rowOff>0</xdr:rowOff>
    </xdr:from>
    <xdr:to>
      <xdr:col>5</xdr:col>
      <xdr:colOff>400050</xdr:colOff>
      <xdr:row>134</xdr:row>
      <xdr:rowOff>142875</xdr:rowOff>
    </xdr:to>
    <xdr:sp macro="" textlink="">
      <xdr:nvSpPr>
        <xdr:cNvPr id="116" name="WordArt 161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3248025" y="2304097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6</a:t>
          </a:r>
        </a:p>
      </xdr:txBody>
    </xdr:sp>
    <xdr:clientData/>
  </xdr:twoCellAnchor>
  <xdr:twoCellAnchor>
    <xdr:from>
      <xdr:col>4</xdr:col>
      <xdr:colOff>0</xdr:colOff>
      <xdr:row>129</xdr:row>
      <xdr:rowOff>66675</xdr:rowOff>
    </xdr:from>
    <xdr:to>
      <xdr:col>4</xdr:col>
      <xdr:colOff>257175</xdr:colOff>
      <xdr:row>130</xdr:row>
      <xdr:rowOff>47625</xdr:rowOff>
    </xdr:to>
    <xdr:sp macro="" textlink="">
      <xdr:nvSpPr>
        <xdr:cNvPr id="117" name="WordArt 163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2495550" y="2229802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2</a:t>
          </a:r>
        </a:p>
      </xdr:txBody>
    </xdr:sp>
    <xdr:clientData/>
  </xdr:twoCellAnchor>
  <xdr:twoCellAnchor>
    <xdr:from>
      <xdr:col>5</xdr:col>
      <xdr:colOff>581025</xdr:colOff>
      <xdr:row>130</xdr:row>
      <xdr:rowOff>57150</xdr:rowOff>
    </xdr:from>
    <xdr:to>
      <xdr:col>6</xdr:col>
      <xdr:colOff>228600</xdr:colOff>
      <xdr:row>131</xdr:row>
      <xdr:rowOff>38100</xdr:rowOff>
    </xdr:to>
    <xdr:sp macro="" textlink="">
      <xdr:nvSpPr>
        <xdr:cNvPr id="118" name="WordArt 164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3686175" y="2245042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2</a:t>
          </a:r>
        </a:p>
      </xdr:txBody>
    </xdr:sp>
    <xdr:clientData/>
  </xdr:twoCellAnchor>
  <xdr:twoCellAnchor>
    <xdr:from>
      <xdr:col>5</xdr:col>
      <xdr:colOff>571500</xdr:colOff>
      <xdr:row>125</xdr:row>
      <xdr:rowOff>28575</xdr:rowOff>
    </xdr:from>
    <xdr:to>
      <xdr:col>6</xdr:col>
      <xdr:colOff>219075</xdr:colOff>
      <xdr:row>126</xdr:row>
      <xdr:rowOff>9525</xdr:rowOff>
    </xdr:to>
    <xdr:sp macro="" textlink="">
      <xdr:nvSpPr>
        <xdr:cNvPr id="119" name="WordArt 165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3676650" y="2161222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3</a:t>
          </a:r>
        </a:p>
      </xdr:txBody>
    </xdr:sp>
    <xdr:clientData/>
  </xdr:twoCellAnchor>
  <xdr:twoCellAnchor>
    <xdr:from>
      <xdr:col>3</xdr:col>
      <xdr:colOff>590550</xdr:colOff>
      <xdr:row>125</xdr:row>
      <xdr:rowOff>123825</xdr:rowOff>
    </xdr:from>
    <xdr:to>
      <xdr:col>4</xdr:col>
      <xdr:colOff>238125</xdr:colOff>
      <xdr:row>126</xdr:row>
      <xdr:rowOff>104775</xdr:rowOff>
    </xdr:to>
    <xdr:sp macro="" textlink="">
      <xdr:nvSpPr>
        <xdr:cNvPr id="120" name="WordArt 166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2476500" y="2170747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2</a:t>
          </a:r>
        </a:p>
      </xdr:txBody>
    </xdr:sp>
    <xdr:clientData/>
  </xdr:twoCellAnchor>
  <xdr:twoCellAnchor>
    <xdr:from>
      <xdr:col>5</xdr:col>
      <xdr:colOff>152400</xdr:colOff>
      <xdr:row>121</xdr:row>
      <xdr:rowOff>133350</xdr:rowOff>
    </xdr:from>
    <xdr:to>
      <xdr:col>5</xdr:col>
      <xdr:colOff>409575</xdr:colOff>
      <xdr:row>122</xdr:row>
      <xdr:rowOff>114300</xdr:rowOff>
    </xdr:to>
    <xdr:sp macro="" textlink="">
      <xdr:nvSpPr>
        <xdr:cNvPr id="121" name="WordArt 167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3257550" y="21069300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7</a:t>
          </a:r>
        </a:p>
      </xdr:txBody>
    </xdr:sp>
    <xdr:clientData/>
  </xdr:twoCellAnchor>
  <xdr:twoCellAnchor>
    <xdr:from>
      <xdr:col>2</xdr:col>
      <xdr:colOff>114300</xdr:colOff>
      <xdr:row>121</xdr:row>
      <xdr:rowOff>123825</xdr:rowOff>
    </xdr:from>
    <xdr:to>
      <xdr:col>2</xdr:col>
      <xdr:colOff>371475</xdr:colOff>
      <xdr:row>122</xdr:row>
      <xdr:rowOff>104775</xdr:rowOff>
    </xdr:to>
    <xdr:sp macro="" textlink="">
      <xdr:nvSpPr>
        <xdr:cNvPr id="122" name="WordArt 168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390650" y="2105977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57150</xdr:colOff>
      <xdr:row>126</xdr:row>
      <xdr:rowOff>0</xdr:rowOff>
    </xdr:from>
    <xdr:to>
      <xdr:col>1</xdr:col>
      <xdr:colOff>314325</xdr:colOff>
      <xdr:row>126</xdr:row>
      <xdr:rowOff>142875</xdr:rowOff>
    </xdr:to>
    <xdr:sp macro="" textlink="">
      <xdr:nvSpPr>
        <xdr:cNvPr id="123" name="WordArt 169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723900" y="2174557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1</a:t>
          </a:r>
        </a:p>
      </xdr:txBody>
    </xdr:sp>
    <xdr:clientData/>
  </xdr:twoCellAnchor>
  <xdr:twoCellAnchor>
    <xdr:from>
      <xdr:col>2</xdr:col>
      <xdr:colOff>333375</xdr:colOff>
      <xdr:row>126</xdr:row>
      <xdr:rowOff>0</xdr:rowOff>
    </xdr:from>
    <xdr:to>
      <xdr:col>2</xdr:col>
      <xdr:colOff>590550</xdr:colOff>
      <xdr:row>126</xdr:row>
      <xdr:rowOff>142875</xdr:rowOff>
    </xdr:to>
    <xdr:sp macro="" textlink="">
      <xdr:nvSpPr>
        <xdr:cNvPr id="124" name="WordArt 170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609725" y="21745575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1</a:t>
          </a:r>
        </a:p>
      </xdr:txBody>
    </xdr:sp>
    <xdr:clientData/>
  </xdr:twoCellAnchor>
  <xdr:twoCellAnchor>
    <xdr:from>
      <xdr:col>2</xdr:col>
      <xdr:colOff>76200</xdr:colOff>
      <xdr:row>133</xdr:row>
      <xdr:rowOff>152400</xdr:rowOff>
    </xdr:from>
    <xdr:to>
      <xdr:col>2</xdr:col>
      <xdr:colOff>333375</xdr:colOff>
      <xdr:row>134</xdr:row>
      <xdr:rowOff>133350</xdr:rowOff>
    </xdr:to>
    <xdr:sp macro="" textlink="">
      <xdr:nvSpPr>
        <xdr:cNvPr id="125" name="WordArt 171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352550" y="23031450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5</a:t>
          </a:r>
        </a:p>
      </xdr:txBody>
    </xdr:sp>
    <xdr:clientData/>
  </xdr:twoCellAnchor>
  <xdr:twoCellAnchor>
    <xdr:from>
      <xdr:col>2</xdr:col>
      <xdr:colOff>304800</xdr:colOff>
      <xdr:row>129</xdr:row>
      <xdr:rowOff>57150</xdr:rowOff>
    </xdr:from>
    <xdr:to>
      <xdr:col>2</xdr:col>
      <xdr:colOff>561975</xdr:colOff>
      <xdr:row>130</xdr:row>
      <xdr:rowOff>38100</xdr:rowOff>
    </xdr:to>
    <xdr:sp macro="" textlink="">
      <xdr:nvSpPr>
        <xdr:cNvPr id="126" name="WordArt 172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1581150" y="22288500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95250</xdr:colOff>
      <xdr:row>129</xdr:row>
      <xdr:rowOff>133350</xdr:rowOff>
    </xdr:from>
    <xdr:to>
      <xdr:col>1</xdr:col>
      <xdr:colOff>352425</xdr:colOff>
      <xdr:row>130</xdr:row>
      <xdr:rowOff>114300</xdr:rowOff>
    </xdr:to>
    <xdr:sp macro="" textlink="">
      <xdr:nvSpPr>
        <xdr:cNvPr id="127" name="WordArt 17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rrowheads="1" noChangeShapeType="1" noTextEdit="1"/>
        </xdr:cNvSpPr>
      </xdr:nvSpPr>
      <xdr:spPr bwMode="auto">
        <a:xfrm rot="5400000">
          <a:off x="762000" y="22364700"/>
          <a:ext cx="142875" cy="2571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vert="wordArtVert"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 fontAlgn="auto">
            <a:buNone/>
          </a:pPr>
          <a:r>
            <a:rPr lang="el-GR" sz="1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 Black" panose="020B0A040201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0</xdr:colOff>
      <xdr:row>145</xdr:row>
      <xdr:rowOff>0</xdr:rowOff>
    </xdr:from>
    <xdr:to>
      <xdr:col>3</xdr:col>
      <xdr:colOff>28575</xdr:colOff>
      <xdr:row>151</xdr:row>
      <xdr:rowOff>38100</xdr:rowOff>
    </xdr:to>
    <xdr:sp macro="" textlink="">
      <xdr:nvSpPr>
        <xdr:cNvPr id="128" name="Rectangle 174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rrowheads="1"/>
        </xdr:cNvSpPr>
      </xdr:nvSpPr>
      <xdr:spPr bwMode="auto">
        <a:xfrm>
          <a:off x="609600" y="24898350"/>
          <a:ext cx="1247775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400050</xdr:colOff>
      <xdr:row>145</xdr:row>
      <xdr:rowOff>9525</xdr:rowOff>
    </xdr:from>
    <xdr:to>
      <xdr:col>6</xdr:col>
      <xdr:colOff>361950</xdr:colOff>
      <xdr:row>151</xdr:row>
      <xdr:rowOff>47625</xdr:rowOff>
    </xdr:to>
    <xdr:sp macro="" textlink="">
      <xdr:nvSpPr>
        <xdr:cNvPr id="129" name="Rectangle 175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rrowheads="1"/>
        </xdr:cNvSpPr>
      </xdr:nvSpPr>
      <xdr:spPr bwMode="auto">
        <a:xfrm>
          <a:off x="2228850" y="24907875"/>
          <a:ext cx="179070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152</xdr:row>
      <xdr:rowOff>114300</xdr:rowOff>
    </xdr:from>
    <xdr:to>
      <xdr:col>3</xdr:col>
      <xdr:colOff>19050</xdr:colOff>
      <xdr:row>158</xdr:row>
      <xdr:rowOff>152400</xdr:rowOff>
    </xdr:to>
    <xdr:sp macro="" textlink="">
      <xdr:nvSpPr>
        <xdr:cNvPr id="130" name="Rectangle 176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rrowheads="1"/>
        </xdr:cNvSpPr>
      </xdr:nvSpPr>
      <xdr:spPr bwMode="auto">
        <a:xfrm>
          <a:off x="609600" y="26146125"/>
          <a:ext cx="1238250" cy="1009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390525</xdr:colOff>
      <xdr:row>152</xdr:row>
      <xdr:rowOff>123825</xdr:rowOff>
    </xdr:from>
    <xdr:to>
      <xdr:col>6</xdr:col>
      <xdr:colOff>352425</xdr:colOff>
      <xdr:row>158</xdr:row>
      <xdr:rowOff>142875</xdr:rowOff>
    </xdr:to>
    <xdr:sp macro="" textlink="">
      <xdr:nvSpPr>
        <xdr:cNvPr id="131" name="Rectangle 177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rrowheads="1"/>
        </xdr:cNvSpPr>
      </xdr:nvSpPr>
      <xdr:spPr bwMode="auto">
        <a:xfrm>
          <a:off x="2219325" y="26155650"/>
          <a:ext cx="1790700" cy="990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219075</xdr:colOff>
      <xdr:row>144</xdr:row>
      <xdr:rowOff>104775</xdr:rowOff>
    </xdr:from>
    <xdr:to>
      <xdr:col>3</xdr:col>
      <xdr:colOff>219075</xdr:colOff>
      <xdr:row>159</xdr:row>
      <xdr:rowOff>95250</xdr:rowOff>
    </xdr:to>
    <xdr:sp macro="" textlink="">
      <xdr:nvSpPr>
        <xdr:cNvPr id="132" name="Line 178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ShapeType="1"/>
        </xdr:cNvSpPr>
      </xdr:nvSpPr>
      <xdr:spPr bwMode="auto">
        <a:xfrm>
          <a:off x="2047875" y="24841200"/>
          <a:ext cx="0" cy="2419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159</xdr:row>
      <xdr:rowOff>104775</xdr:rowOff>
    </xdr:from>
    <xdr:to>
      <xdr:col>6</xdr:col>
      <xdr:colOff>485775</xdr:colOff>
      <xdr:row>159</xdr:row>
      <xdr:rowOff>104775</xdr:rowOff>
    </xdr:to>
    <xdr:sp macro="" textlink="">
      <xdr:nvSpPr>
        <xdr:cNvPr id="133" name="Line 179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ShapeType="1"/>
        </xdr:cNvSpPr>
      </xdr:nvSpPr>
      <xdr:spPr bwMode="auto">
        <a:xfrm>
          <a:off x="2047875" y="27270075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159</xdr:row>
      <xdr:rowOff>104775</xdr:rowOff>
    </xdr:from>
    <xdr:to>
      <xdr:col>3</xdr:col>
      <xdr:colOff>219075</xdr:colOff>
      <xdr:row>159</xdr:row>
      <xdr:rowOff>104775</xdr:rowOff>
    </xdr:to>
    <xdr:sp macro="" textlink="">
      <xdr:nvSpPr>
        <xdr:cNvPr id="134" name="Line 180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ShapeType="1"/>
        </xdr:cNvSpPr>
      </xdr:nvSpPr>
      <xdr:spPr bwMode="auto">
        <a:xfrm flipH="1">
          <a:off x="495300" y="27270075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144</xdr:row>
      <xdr:rowOff>95250</xdr:rowOff>
    </xdr:from>
    <xdr:to>
      <xdr:col>6</xdr:col>
      <xdr:colOff>504825</xdr:colOff>
      <xdr:row>144</xdr:row>
      <xdr:rowOff>95250</xdr:rowOff>
    </xdr:to>
    <xdr:sp macro="" textlink="">
      <xdr:nvSpPr>
        <xdr:cNvPr id="135" name="Line 181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ShapeType="1"/>
        </xdr:cNvSpPr>
      </xdr:nvSpPr>
      <xdr:spPr bwMode="auto">
        <a:xfrm>
          <a:off x="2038350" y="24831675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144</xdr:row>
      <xdr:rowOff>85725</xdr:rowOff>
    </xdr:from>
    <xdr:to>
      <xdr:col>6</xdr:col>
      <xdr:colOff>495300</xdr:colOff>
      <xdr:row>159</xdr:row>
      <xdr:rowOff>95250</xdr:rowOff>
    </xdr:to>
    <xdr:sp macro="" textlink="">
      <xdr:nvSpPr>
        <xdr:cNvPr id="136" name="Line 182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ShapeType="1"/>
        </xdr:cNvSpPr>
      </xdr:nvSpPr>
      <xdr:spPr bwMode="auto">
        <a:xfrm>
          <a:off x="4152900" y="24822150"/>
          <a:ext cx="0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7</xdr:col>
      <xdr:colOff>57150</xdr:colOff>
      <xdr:row>145</xdr:row>
      <xdr:rowOff>9525</xdr:rowOff>
    </xdr:from>
    <xdr:to>
      <xdr:col>8</xdr:col>
      <xdr:colOff>466725</xdr:colOff>
      <xdr:row>159</xdr:row>
      <xdr:rowOff>9525</xdr:rowOff>
    </xdr:to>
    <xdr:sp macro="" textlink="">
      <xdr:nvSpPr>
        <xdr:cNvPr id="137" name="Rectangle 18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rrowheads="1"/>
        </xdr:cNvSpPr>
      </xdr:nvSpPr>
      <xdr:spPr bwMode="auto">
        <a:xfrm>
          <a:off x="4324350" y="24907875"/>
          <a:ext cx="1019175" cy="2266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485775</xdr:colOff>
      <xdr:row>144</xdr:row>
      <xdr:rowOff>95250</xdr:rowOff>
    </xdr:from>
    <xdr:to>
      <xdr:col>3</xdr:col>
      <xdr:colOff>228600</xdr:colOff>
      <xdr:row>144</xdr:row>
      <xdr:rowOff>95250</xdr:rowOff>
    </xdr:to>
    <xdr:sp macro="" textlink="">
      <xdr:nvSpPr>
        <xdr:cNvPr id="138" name="Line 184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ShapeType="1"/>
        </xdr:cNvSpPr>
      </xdr:nvSpPr>
      <xdr:spPr bwMode="auto">
        <a:xfrm flipH="1">
          <a:off x="485775" y="24831675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144</xdr:row>
      <xdr:rowOff>85725</xdr:rowOff>
    </xdr:from>
    <xdr:to>
      <xdr:col>0</xdr:col>
      <xdr:colOff>476250</xdr:colOff>
      <xdr:row>159</xdr:row>
      <xdr:rowOff>95250</xdr:rowOff>
    </xdr:to>
    <xdr:sp macro="" textlink="">
      <xdr:nvSpPr>
        <xdr:cNvPr id="139" name="Line 185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ShapeType="1"/>
        </xdr:cNvSpPr>
      </xdr:nvSpPr>
      <xdr:spPr bwMode="auto">
        <a:xfrm flipH="1">
          <a:off x="466725" y="24822150"/>
          <a:ext cx="9525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142</xdr:row>
      <xdr:rowOff>57150</xdr:rowOff>
    </xdr:from>
    <xdr:to>
      <xdr:col>0</xdr:col>
      <xdr:colOff>571500</xdr:colOff>
      <xdr:row>144</xdr:row>
      <xdr:rowOff>85725</xdr:rowOff>
    </xdr:to>
    <xdr:sp macro="" textlink="">
      <xdr:nvSpPr>
        <xdr:cNvPr id="140" name="AutoShape 186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rrowheads="1"/>
        </xdr:cNvSpPr>
      </xdr:nvSpPr>
      <xdr:spPr bwMode="auto">
        <a:xfrm>
          <a:off x="381000" y="24469725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295275</xdr:colOff>
      <xdr:row>144</xdr:row>
      <xdr:rowOff>85725</xdr:rowOff>
    </xdr:from>
    <xdr:to>
      <xdr:col>0</xdr:col>
      <xdr:colOff>447675</xdr:colOff>
      <xdr:row>145</xdr:row>
      <xdr:rowOff>66675</xdr:rowOff>
    </xdr:to>
    <xdr:sp macro="" textlink="">
      <xdr:nvSpPr>
        <xdr:cNvPr id="141" name="WordArt 187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5275" y="248221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180975</xdr:colOff>
      <xdr:row>143</xdr:row>
      <xdr:rowOff>85725</xdr:rowOff>
    </xdr:from>
    <xdr:to>
      <xdr:col>3</xdr:col>
      <xdr:colOff>333375</xdr:colOff>
      <xdr:row>144</xdr:row>
      <xdr:rowOff>66675</xdr:rowOff>
    </xdr:to>
    <xdr:sp macro="" textlink="">
      <xdr:nvSpPr>
        <xdr:cNvPr id="142" name="WordArt 188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09775" y="246602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533400</xdr:colOff>
      <xdr:row>143</xdr:row>
      <xdr:rowOff>104775</xdr:rowOff>
    </xdr:from>
    <xdr:to>
      <xdr:col>7</xdr:col>
      <xdr:colOff>76200</xdr:colOff>
      <xdr:row>144</xdr:row>
      <xdr:rowOff>85725</xdr:rowOff>
    </xdr:to>
    <xdr:sp macro="" textlink="">
      <xdr:nvSpPr>
        <xdr:cNvPr id="143" name="WordArt 189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91000" y="246792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200025</xdr:colOff>
      <xdr:row>160</xdr:row>
      <xdr:rowOff>0</xdr:rowOff>
    </xdr:from>
    <xdr:to>
      <xdr:col>3</xdr:col>
      <xdr:colOff>352425</xdr:colOff>
      <xdr:row>160</xdr:row>
      <xdr:rowOff>142875</xdr:rowOff>
    </xdr:to>
    <xdr:sp macro="" textlink="">
      <xdr:nvSpPr>
        <xdr:cNvPr id="144" name="WordArt 190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28825" y="273272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6</xdr:col>
      <xdr:colOff>561975</xdr:colOff>
      <xdr:row>150</xdr:row>
      <xdr:rowOff>19050</xdr:rowOff>
    </xdr:from>
    <xdr:to>
      <xdr:col>7</xdr:col>
      <xdr:colOff>342900</xdr:colOff>
      <xdr:row>151</xdr:row>
      <xdr:rowOff>104775</xdr:rowOff>
    </xdr:to>
    <xdr:sp macro="" textlink="">
      <xdr:nvSpPr>
        <xdr:cNvPr id="145" name="WordArt 192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9575" y="257270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11</a:t>
          </a:r>
        </a:p>
      </xdr:txBody>
    </xdr:sp>
    <xdr:clientData/>
  </xdr:twoCellAnchor>
  <xdr:twoCellAnchor>
    <xdr:from>
      <xdr:col>6</xdr:col>
      <xdr:colOff>485775</xdr:colOff>
      <xdr:row>159</xdr:row>
      <xdr:rowOff>123825</xdr:rowOff>
    </xdr:from>
    <xdr:to>
      <xdr:col>7</xdr:col>
      <xdr:colOff>28575</xdr:colOff>
      <xdr:row>160</xdr:row>
      <xdr:rowOff>104775</xdr:rowOff>
    </xdr:to>
    <xdr:sp macro="" textlink="">
      <xdr:nvSpPr>
        <xdr:cNvPr id="146" name="WordArt 196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43375" y="272891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304800</xdr:colOff>
      <xdr:row>159</xdr:row>
      <xdr:rowOff>114300</xdr:rowOff>
    </xdr:from>
    <xdr:to>
      <xdr:col>0</xdr:col>
      <xdr:colOff>457200</xdr:colOff>
      <xdr:row>160</xdr:row>
      <xdr:rowOff>95250</xdr:rowOff>
    </xdr:to>
    <xdr:sp macro="" textlink="">
      <xdr:nvSpPr>
        <xdr:cNvPr id="147" name="WordArt 197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" y="272796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5</xdr:col>
      <xdr:colOff>438150</xdr:colOff>
      <xdr:row>143</xdr:row>
      <xdr:rowOff>133350</xdr:rowOff>
    </xdr:from>
    <xdr:to>
      <xdr:col>6</xdr:col>
      <xdr:colOff>123825</xdr:colOff>
      <xdr:row>143</xdr:row>
      <xdr:rowOff>133350</xdr:rowOff>
    </xdr:to>
    <xdr:sp macro="" textlink="">
      <xdr:nvSpPr>
        <xdr:cNvPr id="148" name="Line 202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ShapeType="1"/>
        </xdr:cNvSpPr>
      </xdr:nvSpPr>
      <xdr:spPr bwMode="auto">
        <a:xfrm>
          <a:off x="3486150" y="24707850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514350</xdr:colOff>
      <xdr:row>160</xdr:row>
      <xdr:rowOff>95250</xdr:rowOff>
    </xdr:from>
    <xdr:to>
      <xdr:col>6</xdr:col>
      <xdr:colOff>190500</xdr:colOff>
      <xdr:row>160</xdr:row>
      <xdr:rowOff>95250</xdr:rowOff>
    </xdr:to>
    <xdr:sp macro="" textlink="">
      <xdr:nvSpPr>
        <xdr:cNvPr id="149" name="Line 203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ShapeType="1"/>
        </xdr:cNvSpPr>
      </xdr:nvSpPr>
      <xdr:spPr bwMode="auto">
        <a:xfrm>
          <a:off x="3562350" y="27422475"/>
          <a:ext cx="2857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66675</xdr:colOff>
      <xdr:row>143</xdr:row>
      <xdr:rowOff>152400</xdr:rowOff>
    </xdr:from>
    <xdr:to>
      <xdr:col>4</xdr:col>
      <xdr:colOff>409575</xdr:colOff>
      <xdr:row>143</xdr:row>
      <xdr:rowOff>152400</xdr:rowOff>
    </xdr:to>
    <xdr:sp macro="" textlink="">
      <xdr:nvSpPr>
        <xdr:cNvPr id="150" name="Line 206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ShapeType="1"/>
        </xdr:cNvSpPr>
      </xdr:nvSpPr>
      <xdr:spPr bwMode="auto">
        <a:xfrm flipH="1">
          <a:off x="2505075" y="24726900"/>
          <a:ext cx="3429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160</xdr:row>
      <xdr:rowOff>123825</xdr:rowOff>
    </xdr:from>
    <xdr:to>
      <xdr:col>4</xdr:col>
      <xdr:colOff>476250</xdr:colOff>
      <xdr:row>160</xdr:row>
      <xdr:rowOff>123825</xdr:rowOff>
    </xdr:to>
    <xdr:sp macro="" textlink="">
      <xdr:nvSpPr>
        <xdr:cNvPr id="151" name="Line 20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ShapeType="1"/>
        </xdr:cNvSpPr>
      </xdr:nvSpPr>
      <xdr:spPr bwMode="auto">
        <a:xfrm flipH="1">
          <a:off x="2590800" y="27451050"/>
          <a:ext cx="3238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190500</xdr:colOff>
      <xdr:row>152</xdr:row>
      <xdr:rowOff>142875</xdr:rowOff>
    </xdr:from>
    <xdr:to>
      <xdr:col>7</xdr:col>
      <xdr:colOff>190500</xdr:colOff>
      <xdr:row>154</xdr:row>
      <xdr:rowOff>66675</xdr:rowOff>
    </xdr:to>
    <xdr:sp macro="" textlink="">
      <xdr:nvSpPr>
        <xdr:cNvPr id="152" name="Line 208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ShapeType="1"/>
        </xdr:cNvSpPr>
      </xdr:nvSpPr>
      <xdr:spPr bwMode="auto">
        <a:xfrm>
          <a:off x="4457700" y="26174700"/>
          <a:ext cx="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361950</xdr:colOff>
      <xdr:row>160</xdr:row>
      <xdr:rowOff>95250</xdr:rowOff>
    </xdr:from>
    <xdr:to>
      <xdr:col>3</xdr:col>
      <xdr:colOff>104775</xdr:colOff>
      <xdr:row>160</xdr:row>
      <xdr:rowOff>95250</xdr:rowOff>
    </xdr:to>
    <xdr:sp macro="" textlink="">
      <xdr:nvSpPr>
        <xdr:cNvPr id="153" name="Line 209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ShapeType="1"/>
        </xdr:cNvSpPr>
      </xdr:nvSpPr>
      <xdr:spPr bwMode="auto">
        <a:xfrm>
          <a:off x="1581150" y="27422475"/>
          <a:ext cx="3524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342900</xdr:colOff>
      <xdr:row>143</xdr:row>
      <xdr:rowOff>152400</xdr:rowOff>
    </xdr:from>
    <xdr:to>
      <xdr:col>3</xdr:col>
      <xdr:colOff>28575</xdr:colOff>
      <xdr:row>143</xdr:row>
      <xdr:rowOff>152400</xdr:rowOff>
    </xdr:to>
    <xdr:sp macro="" textlink="">
      <xdr:nvSpPr>
        <xdr:cNvPr id="154" name="Line 210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ShapeType="1"/>
        </xdr:cNvSpPr>
      </xdr:nvSpPr>
      <xdr:spPr bwMode="auto">
        <a:xfrm>
          <a:off x="1562100" y="24726900"/>
          <a:ext cx="2952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200025</xdr:colOff>
      <xdr:row>148</xdr:row>
      <xdr:rowOff>47625</xdr:rowOff>
    </xdr:from>
    <xdr:to>
      <xdr:col>7</xdr:col>
      <xdr:colOff>200025</xdr:colOff>
      <xdr:row>149</xdr:row>
      <xdr:rowOff>85725</xdr:rowOff>
    </xdr:to>
    <xdr:sp macro="" textlink="">
      <xdr:nvSpPr>
        <xdr:cNvPr id="155" name="Line 211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ShapeType="1"/>
        </xdr:cNvSpPr>
      </xdr:nvSpPr>
      <xdr:spPr bwMode="auto">
        <a:xfrm flipV="1">
          <a:off x="4467225" y="25431750"/>
          <a:ext cx="0" cy="2000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190500</xdr:colOff>
      <xdr:row>153</xdr:row>
      <xdr:rowOff>76200</xdr:rowOff>
    </xdr:from>
    <xdr:to>
      <xdr:col>0</xdr:col>
      <xdr:colOff>190500</xdr:colOff>
      <xdr:row>159</xdr:row>
      <xdr:rowOff>19050</xdr:rowOff>
    </xdr:to>
    <xdr:sp macro="" textlink="">
      <xdr:nvSpPr>
        <xdr:cNvPr id="156" name="Line 212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ShapeType="1"/>
        </xdr:cNvSpPr>
      </xdr:nvSpPr>
      <xdr:spPr bwMode="auto">
        <a:xfrm>
          <a:off x="190500" y="26269950"/>
          <a:ext cx="0" cy="9144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</xdr:colOff>
      <xdr:row>160</xdr:row>
      <xdr:rowOff>95250</xdr:rowOff>
    </xdr:from>
    <xdr:to>
      <xdr:col>1</xdr:col>
      <xdr:colOff>314325</xdr:colOff>
      <xdr:row>160</xdr:row>
      <xdr:rowOff>95250</xdr:rowOff>
    </xdr:to>
    <xdr:sp macro="" textlink="">
      <xdr:nvSpPr>
        <xdr:cNvPr id="157" name="Line 213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ShapeType="1"/>
        </xdr:cNvSpPr>
      </xdr:nvSpPr>
      <xdr:spPr bwMode="auto">
        <a:xfrm flipH="1">
          <a:off x="685800" y="27422475"/>
          <a:ext cx="23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85725</xdr:colOff>
      <xdr:row>143</xdr:row>
      <xdr:rowOff>104775</xdr:rowOff>
    </xdr:from>
    <xdr:to>
      <xdr:col>1</xdr:col>
      <xdr:colOff>342900</xdr:colOff>
      <xdr:row>143</xdr:row>
      <xdr:rowOff>104775</xdr:rowOff>
    </xdr:to>
    <xdr:sp macro="" textlink="">
      <xdr:nvSpPr>
        <xdr:cNvPr id="158" name="Line 214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ShapeType="1"/>
        </xdr:cNvSpPr>
      </xdr:nvSpPr>
      <xdr:spPr bwMode="auto">
        <a:xfrm flipH="1">
          <a:off x="695325" y="24679275"/>
          <a:ext cx="2571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561975</xdr:colOff>
      <xdr:row>142</xdr:row>
      <xdr:rowOff>133350</xdr:rowOff>
    </xdr:from>
    <xdr:to>
      <xdr:col>5</xdr:col>
      <xdr:colOff>342900</xdr:colOff>
      <xdr:row>144</xdr:row>
      <xdr:rowOff>57150</xdr:rowOff>
    </xdr:to>
    <xdr:sp macro="" textlink="">
      <xdr:nvSpPr>
        <xdr:cNvPr id="159" name="WordArt 229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00375" y="245459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7</a:t>
          </a:r>
        </a:p>
      </xdr:txBody>
    </xdr:sp>
    <xdr:clientData/>
  </xdr:twoCellAnchor>
  <xdr:twoCellAnchor>
    <xdr:from>
      <xdr:col>1</xdr:col>
      <xdr:colOff>495300</xdr:colOff>
      <xdr:row>142</xdr:row>
      <xdr:rowOff>133350</xdr:rowOff>
    </xdr:from>
    <xdr:to>
      <xdr:col>2</xdr:col>
      <xdr:colOff>276225</xdr:colOff>
      <xdr:row>144</xdr:row>
      <xdr:rowOff>57150</xdr:rowOff>
    </xdr:to>
    <xdr:sp macro="" textlink="">
      <xdr:nvSpPr>
        <xdr:cNvPr id="160" name="WordArt 230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04900" y="245459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3</a:t>
          </a:r>
        </a:p>
      </xdr:txBody>
    </xdr:sp>
    <xdr:clientData/>
  </xdr:twoCellAnchor>
  <xdr:twoCellAnchor>
    <xdr:from>
      <xdr:col>3</xdr:col>
      <xdr:colOff>266700</xdr:colOff>
      <xdr:row>151</xdr:row>
      <xdr:rowOff>19050</xdr:rowOff>
    </xdr:from>
    <xdr:to>
      <xdr:col>4</xdr:col>
      <xdr:colOff>47625</xdr:colOff>
      <xdr:row>152</xdr:row>
      <xdr:rowOff>104775</xdr:rowOff>
    </xdr:to>
    <xdr:sp macro="" textlink="">
      <xdr:nvSpPr>
        <xdr:cNvPr id="161" name="WordArt 231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95500" y="258889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</a:t>
          </a:r>
        </a:p>
      </xdr:txBody>
    </xdr:sp>
    <xdr:clientData/>
  </xdr:twoCellAnchor>
  <xdr:twoCellAnchor>
    <xdr:from>
      <xdr:col>5</xdr:col>
      <xdr:colOff>0</xdr:colOff>
      <xdr:row>159</xdr:row>
      <xdr:rowOff>104775</xdr:rowOff>
    </xdr:from>
    <xdr:to>
      <xdr:col>5</xdr:col>
      <xdr:colOff>390525</xdr:colOff>
      <xdr:row>161</xdr:row>
      <xdr:rowOff>28575</xdr:rowOff>
    </xdr:to>
    <xdr:sp macro="" textlink="">
      <xdr:nvSpPr>
        <xdr:cNvPr id="162" name="WordArt 232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048000" y="272700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</a:t>
          </a:r>
        </a:p>
      </xdr:txBody>
    </xdr:sp>
    <xdr:clientData/>
  </xdr:twoCellAnchor>
  <xdr:twoCellAnchor>
    <xdr:from>
      <xdr:col>1</xdr:col>
      <xdr:colOff>409575</xdr:colOff>
      <xdr:row>159</xdr:row>
      <xdr:rowOff>142875</xdr:rowOff>
    </xdr:from>
    <xdr:to>
      <xdr:col>2</xdr:col>
      <xdr:colOff>190500</xdr:colOff>
      <xdr:row>161</xdr:row>
      <xdr:rowOff>66675</xdr:rowOff>
    </xdr:to>
    <xdr:sp macro="" textlink="">
      <xdr:nvSpPr>
        <xdr:cNvPr id="163" name="WordArt 23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019175" y="273081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5</a:t>
          </a:r>
        </a:p>
      </xdr:txBody>
    </xdr:sp>
    <xdr:clientData/>
  </xdr:twoCellAnchor>
  <xdr:twoCellAnchor>
    <xdr:from>
      <xdr:col>0</xdr:col>
      <xdr:colOff>66675</xdr:colOff>
      <xdr:row>150</xdr:row>
      <xdr:rowOff>104775</xdr:rowOff>
    </xdr:from>
    <xdr:to>
      <xdr:col>0</xdr:col>
      <xdr:colOff>457200</xdr:colOff>
      <xdr:row>152</xdr:row>
      <xdr:rowOff>28575</xdr:rowOff>
    </xdr:to>
    <xdr:sp macro="" textlink="">
      <xdr:nvSpPr>
        <xdr:cNvPr id="164" name="WordArt 234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66675" y="258127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3</a:t>
          </a:r>
        </a:p>
      </xdr:txBody>
    </xdr:sp>
    <xdr:clientData/>
  </xdr:twoCellAnchor>
  <xdr:twoCellAnchor>
    <xdr:from>
      <xdr:col>0</xdr:col>
      <xdr:colOff>228600</xdr:colOff>
      <xdr:row>145</xdr:row>
      <xdr:rowOff>57150</xdr:rowOff>
    </xdr:from>
    <xdr:to>
      <xdr:col>0</xdr:col>
      <xdr:colOff>228600</xdr:colOff>
      <xdr:row>149</xdr:row>
      <xdr:rowOff>142875</xdr:rowOff>
    </xdr:to>
    <xdr:sp macro="" textlink="">
      <xdr:nvSpPr>
        <xdr:cNvPr id="165" name="Line 238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ShapeType="1"/>
        </xdr:cNvSpPr>
      </xdr:nvSpPr>
      <xdr:spPr bwMode="auto">
        <a:xfrm flipV="1">
          <a:off x="228600" y="24955500"/>
          <a:ext cx="0" cy="733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146</xdr:row>
      <xdr:rowOff>114300</xdr:rowOff>
    </xdr:from>
    <xdr:to>
      <xdr:col>3</xdr:col>
      <xdr:colOff>304800</xdr:colOff>
      <xdr:row>150</xdr:row>
      <xdr:rowOff>28575</xdr:rowOff>
    </xdr:to>
    <xdr:sp macro="" textlink="">
      <xdr:nvSpPr>
        <xdr:cNvPr id="166" name="Line 239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ShapeType="1"/>
        </xdr:cNvSpPr>
      </xdr:nvSpPr>
      <xdr:spPr bwMode="auto">
        <a:xfrm flipV="1">
          <a:off x="2133600" y="25174575"/>
          <a:ext cx="0" cy="561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323850</xdr:colOff>
      <xdr:row>153</xdr:row>
      <xdr:rowOff>47625</xdr:rowOff>
    </xdr:from>
    <xdr:to>
      <xdr:col>3</xdr:col>
      <xdr:colOff>323850</xdr:colOff>
      <xdr:row>157</xdr:row>
      <xdr:rowOff>152400</xdr:rowOff>
    </xdr:to>
    <xdr:sp macro="" textlink="">
      <xdr:nvSpPr>
        <xdr:cNvPr id="167" name="Line 240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ShapeType="1"/>
        </xdr:cNvSpPr>
      </xdr:nvSpPr>
      <xdr:spPr bwMode="auto">
        <a:xfrm>
          <a:off x="2152650" y="26241375"/>
          <a:ext cx="0" cy="752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295275</xdr:colOff>
      <xdr:row>153</xdr:row>
      <xdr:rowOff>28575</xdr:rowOff>
    </xdr:from>
    <xdr:to>
      <xdr:col>7</xdr:col>
      <xdr:colOff>552450</xdr:colOff>
      <xdr:row>154</xdr:row>
      <xdr:rowOff>19050</xdr:rowOff>
    </xdr:to>
    <xdr:sp macro="" textlink="">
      <xdr:nvSpPr>
        <xdr:cNvPr id="168" name="Text Box 242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 txBox="1">
          <a:spLocks noChangeArrowheads="1"/>
        </xdr:cNvSpPr>
      </xdr:nvSpPr>
      <xdr:spPr bwMode="auto">
        <a:xfrm>
          <a:off x="4562475" y="2622232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5,5</a:t>
          </a:r>
        </a:p>
      </xdr:txBody>
    </xdr:sp>
    <xdr:clientData/>
  </xdr:twoCellAnchor>
  <xdr:twoCellAnchor>
    <xdr:from>
      <xdr:col>7</xdr:col>
      <xdr:colOff>323850</xdr:colOff>
      <xdr:row>148</xdr:row>
      <xdr:rowOff>104775</xdr:rowOff>
    </xdr:from>
    <xdr:to>
      <xdr:col>7</xdr:col>
      <xdr:colOff>581025</xdr:colOff>
      <xdr:row>149</xdr:row>
      <xdr:rowOff>95250</xdr:rowOff>
    </xdr:to>
    <xdr:sp macro="" textlink="">
      <xdr:nvSpPr>
        <xdr:cNvPr id="169" name="Text Box 24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 txBox="1">
          <a:spLocks noChangeArrowheads="1"/>
        </xdr:cNvSpPr>
      </xdr:nvSpPr>
      <xdr:spPr bwMode="auto">
        <a:xfrm>
          <a:off x="4591050" y="2548890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5,5</a:t>
          </a:r>
        </a:p>
      </xdr:txBody>
    </xdr:sp>
    <xdr:clientData/>
  </xdr:twoCellAnchor>
  <xdr:twoCellAnchor>
    <xdr:from>
      <xdr:col>5</xdr:col>
      <xdr:colOff>476250</xdr:colOff>
      <xdr:row>142</xdr:row>
      <xdr:rowOff>104775</xdr:rowOff>
    </xdr:from>
    <xdr:to>
      <xdr:col>6</xdr:col>
      <xdr:colOff>123825</xdr:colOff>
      <xdr:row>143</xdr:row>
      <xdr:rowOff>95250</xdr:rowOff>
    </xdr:to>
    <xdr:sp macro="" textlink="">
      <xdr:nvSpPr>
        <xdr:cNvPr id="170" name="Text Box 244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 txBox="1">
          <a:spLocks noChangeArrowheads="1"/>
        </xdr:cNvSpPr>
      </xdr:nvSpPr>
      <xdr:spPr bwMode="auto">
        <a:xfrm>
          <a:off x="3524250" y="2451735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3,5</a:t>
          </a:r>
        </a:p>
      </xdr:txBody>
    </xdr:sp>
    <xdr:clientData/>
  </xdr:twoCellAnchor>
  <xdr:twoCellAnchor>
    <xdr:from>
      <xdr:col>4</xdr:col>
      <xdr:colOff>123825</xdr:colOff>
      <xdr:row>142</xdr:row>
      <xdr:rowOff>104775</xdr:rowOff>
    </xdr:from>
    <xdr:to>
      <xdr:col>4</xdr:col>
      <xdr:colOff>381000</xdr:colOff>
      <xdr:row>143</xdr:row>
      <xdr:rowOff>95250</xdr:rowOff>
    </xdr:to>
    <xdr:sp macro="" textlink="">
      <xdr:nvSpPr>
        <xdr:cNvPr id="171" name="Text Box 245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 txBox="1">
          <a:spLocks noChangeArrowheads="1"/>
        </xdr:cNvSpPr>
      </xdr:nvSpPr>
      <xdr:spPr bwMode="auto">
        <a:xfrm>
          <a:off x="2562225" y="2451735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3,5</a:t>
          </a:r>
        </a:p>
      </xdr:txBody>
    </xdr:sp>
    <xdr:clientData/>
  </xdr:twoCellAnchor>
  <xdr:twoCellAnchor>
    <xdr:from>
      <xdr:col>1</xdr:col>
      <xdr:colOff>190500</xdr:colOff>
      <xdr:row>142</xdr:row>
      <xdr:rowOff>76200</xdr:rowOff>
    </xdr:from>
    <xdr:to>
      <xdr:col>1</xdr:col>
      <xdr:colOff>447675</xdr:colOff>
      <xdr:row>143</xdr:row>
      <xdr:rowOff>66675</xdr:rowOff>
    </xdr:to>
    <xdr:sp macro="" textlink="">
      <xdr:nvSpPr>
        <xdr:cNvPr id="172" name="Text Box 246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 txBox="1">
          <a:spLocks noChangeArrowheads="1"/>
        </xdr:cNvSpPr>
      </xdr:nvSpPr>
      <xdr:spPr bwMode="auto">
        <a:xfrm>
          <a:off x="800100" y="2448877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1,5</a:t>
          </a:r>
        </a:p>
      </xdr:txBody>
    </xdr:sp>
    <xdr:clientData/>
  </xdr:twoCellAnchor>
  <xdr:twoCellAnchor>
    <xdr:from>
      <xdr:col>2</xdr:col>
      <xdr:colOff>371475</xdr:colOff>
      <xdr:row>142</xdr:row>
      <xdr:rowOff>114300</xdr:rowOff>
    </xdr:from>
    <xdr:to>
      <xdr:col>3</xdr:col>
      <xdr:colOff>19050</xdr:colOff>
      <xdr:row>143</xdr:row>
      <xdr:rowOff>104775</xdr:rowOff>
    </xdr:to>
    <xdr:sp macro="" textlink="">
      <xdr:nvSpPr>
        <xdr:cNvPr id="173" name="Text Box 247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 txBox="1">
          <a:spLocks noChangeArrowheads="1"/>
        </xdr:cNvSpPr>
      </xdr:nvSpPr>
      <xdr:spPr bwMode="auto">
        <a:xfrm>
          <a:off x="1590675" y="2452687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1,5</a:t>
          </a:r>
        </a:p>
      </xdr:txBody>
    </xdr:sp>
    <xdr:clientData/>
  </xdr:twoCellAnchor>
  <xdr:twoCellAnchor>
    <xdr:from>
      <xdr:col>3</xdr:col>
      <xdr:colOff>352425</xdr:colOff>
      <xdr:row>148</xdr:row>
      <xdr:rowOff>38100</xdr:rowOff>
    </xdr:from>
    <xdr:to>
      <xdr:col>4</xdr:col>
      <xdr:colOff>0</xdr:colOff>
      <xdr:row>149</xdr:row>
      <xdr:rowOff>28575</xdr:rowOff>
    </xdr:to>
    <xdr:sp macro="" textlink="">
      <xdr:nvSpPr>
        <xdr:cNvPr id="174" name="Text Box 248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 txBox="1">
          <a:spLocks noChangeArrowheads="1"/>
        </xdr:cNvSpPr>
      </xdr:nvSpPr>
      <xdr:spPr bwMode="auto">
        <a:xfrm>
          <a:off x="2181225" y="2542222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3</xdr:col>
      <xdr:colOff>457200</xdr:colOff>
      <xdr:row>154</xdr:row>
      <xdr:rowOff>47625</xdr:rowOff>
    </xdr:from>
    <xdr:to>
      <xdr:col>4</xdr:col>
      <xdr:colOff>104775</xdr:colOff>
      <xdr:row>155</xdr:row>
      <xdr:rowOff>38100</xdr:rowOff>
    </xdr:to>
    <xdr:sp macro="" textlink="">
      <xdr:nvSpPr>
        <xdr:cNvPr id="175" name="Text Box 249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 txBox="1">
          <a:spLocks noChangeArrowheads="1"/>
        </xdr:cNvSpPr>
      </xdr:nvSpPr>
      <xdr:spPr bwMode="auto">
        <a:xfrm>
          <a:off x="2286000" y="2640330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5</xdr:col>
      <xdr:colOff>523875</xdr:colOff>
      <xdr:row>160</xdr:row>
      <xdr:rowOff>142875</xdr:rowOff>
    </xdr:from>
    <xdr:to>
      <xdr:col>6</xdr:col>
      <xdr:colOff>171450</xdr:colOff>
      <xdr:row>161</xdr:row>
      <xdr:rowOff>133350</xdr:rowOff>
    </xdr:to>
    <xdr:sp macro="" textlink="">
      <xdr:nvSpPr>
        <xdr:cNvPr id="176" name="Text Box 250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 txBox="1">
          <a:spLocks noChangeArrowheads="1"/>
        </xdr:cNvSpPr>
      </xdr:nvSpPr>
      <xdr:spPr bwMode="auto">
        <a:xfrm>
          <a:off x="3571875" y="2747010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4</xdr:col>
      <xdr:colOff>247650</xdr:colOff>
      <xdr:row>160</xdr:row>
      <xdr:rowOff>152400</xdr:rowOff>
    </xdr:from>
    <xdr:to>
      <xdr:col>4</xdr:col>
      <xdr:colOff>504825</xdr:colOff>
      <xdr:row>161</xdr:row>
      <xdr:rowOff>142875</xdr:rowOff>
    </xdr:to>
    <xdr:sp macro="" textlink="">
      <xdr:nvSpPr>
        <xdr:cNvPr id="177" name="Text Box 251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 txBox="1">
          <a:spLocks noChangeArrowheads="1"/>
        </xdr:cNvSpPr>
      </xdr:nvSpPr>
      <xdr:spPr bwMode="auto">
        <a:xfrm>
          <a:off x="2686050" y="2747962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2</xdr:col>
      <xdr:colOff>447675</xdr:colOff>
      <xdr:row>160</xdr:row>
      <xdr:rowOff>123825</xdr:rowOff>
    </xdr:from>
    <xdr:to>
      <xdr:col>3</xdr:col>
      <xdr:colOff>95250</xdr:colOff>
      <xdr:row>161</xdr:row>
      <xdr:rowOff>114300</xdr:rowOff>
    </xdr:to>
    <xdr:sp macro="" textlink="">
      <xdr:nvSpPr>
        <xdr:cNvPr id="178" name="Text Box 252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666875" y="2745105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2,5</a:t>
          </a:r>
        </a:p>
      </xdr:txBody>
    </xdr:sp>
    <xdr:clientData/>
  </xdr:twoCellAnchor>
  <xdr:twoCellAnchor>
    <xdr:from>
      <xdr:col>1</xdr:col>
      <xdr:colOff>114300</xdr:colOff>
      <xdr:row>160</xdr:row>
      <xdr:rowOff>142875</xdr:rowOff>
    </xdr:from>
    <xdr:to>
      <xdr:col>1</xdr:col>
      <xdr:colOff>371475</xdr:colOff>
      <xdr:row>161</xdr:row>
      <xdr:rowOff>133350</xdr:rowOff>
    </xdr:to>
    <xdr:sp macro="" textlink="">
      <xdr:nvSpPr>
        <xdr:cNvPr id="179" name="Text Box 253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723900" y="2747010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2,5</a:t>
          </a:r>
        </a:p>
      </xdr:txBody>
    </xdr:sp>
    <xdr:clientData/>
  </xdr:twoCellAnchor>
  <xdr:twoCellAnchor>
    <xdr:from>
      <xdr:col>0</xdr:col>
      <xdr:colOff>209550</xdr:colOff>
      <xdr:row>155</xdr:row>
      <xdr:rowOff>38100</xdr:rowOff>
    </xdr:from>
    <xdr:to>
      <xdr:col>0</xdr:col>
      <xdr:colOff>466725</xdr:colOff>
      <xdr:row>156</xdr:row>
      <xdr:rowOff>28575</xdr:rowOff>
    </xdr:to>
    <xdr:sp macro="" textlink="">
      <xdr:nvSpPr>
        <xdr:cNvPr id="180" name="Text Box 254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209550" y="26555700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1,5</a:t>
          </a:r>
        </a:p>
      </xdr:txBody>
    </xdr:sp>
    <xdr:clientData/>
  </xdr:twoCellAnchor>
  <xdr:twoCellAnchor>
    <xdr:from>
      <xdr:col>0</xdr:col>
      <xdr:colOff>238125</xdr:colOff>
      <xdr:row>147</xdr:row>
      <xdr:rowOff>104775</xdr:rowOff>
    </xdr:from>
    <xdr:to>
      <xdr:col>0</xdr:col>
      <xdr:colOff>495300</xdr:colOff>
      <xdr:row>148</xdr:row>
      <xdr:rowOff>95250</xdr:rowOff>
    </xdr:to>
    <xdr:sp macro="" textlink="">
      <xdr:nvSpPr>
        <xdr:cNvPr id="181" name="Text Box 255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238125" y="25326975"/>
          <a:ext cx="257175" cy="152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1,5</a:t>
          </a:r>
        </a:p>
      </xdr:txBody>
    </xdr:sp>
    <xdr:clientData/>
  </xdr:twoCellAnchor>
  <xdr:twoCellAnchor>
    <xdr:from>
      <xdr:col>0</xdr:col>
      <xdr:colOff>542925</xdr:colOff>
      <xdr:row>86</xdr:row>
      <xdr:rowOff>552449</xdr:rowOff>
    </xdr:from>
    <xdr:to>
      <xdr:col>1</xdr:col>
      <xdr:colOff>571500</xdr:colOff>
      <xdr:row>88</xdr:row>
      <xdr:rowOff>142874</xdr:rowOff>
    </xdr:to>
    <xdr:sp macro="" textlink="">
      <xdr:nvSpPr>
        <xdr:cNvPr id="182" name="WordArt 256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42925" y="15763874"/>
          <a:ext cx="638175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20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41  L/s</a:t>
          </a:r>
          <a:endParaRPr lang="el-GR" sz="20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3</xdr:col>
      <xdr:colOff>209550</xdr:colOff>
      <xdr:row>167</xdr:row>
      <xdr:rowOff>104775</xdr:rowOff>
    </xdr:from>
    <xdr:to>
      <xdr:col>3</xdr:col>
      <xdr:colOff>219075</xdr:colOff>
      <xdr:row>173</xdr:row>
      <xdr:rowOff>142875</xdr:rowOff>
    </xdr:to>
    <xdr:sp macro="" textlink="">
      <xdr:nvSpPr>
        <xdr:cNvPr id="183" name="Line 261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ShapeType="1"/>
        </xdr:cNvSpPr>
      </xdr:nvSpPr>
      <xdr:spPr bwMode="auto">
        <a:xfrm flipH="1">
          <a:off x="2038350" y="28584525"/>
          <a:ext cx="9525" cy="10096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257175</xdr:colOff>
      <xdr:row>173</xdr:row>
      <xdr:rowOff>152400</xdr:rowOff>
    </xdr:from>
    <xdr:to>
      <xdr:col>6</xdr:col>
      <xdr:colOff>523875</xdr:colOff>
      <xdr:row>173</xdr:row>
      <xdr:rowOff>152400</xdr:rowOff>
    </xdr:to>
    <xdr:sp macro="" textlink="">
      <xdr:nvSpPr>
        <xdr:cNvPr id="184" name="Line 26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ShapeType="1"/>
        </xdr:cNvSpPr>
      </xdr:nvSpPr>
      <xdr:spPr bwMode="auto">
        <a:xfrm>
          <a:off x="2085975" y="29603700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457200</xdr:colOff>
      <xdr:row>173</xdr:row>
      <xdr:rowOff>142875</xdr:rowOff>
    </xdr:from>
    <xdr:to>
      <xdr:col>3</xdr:col>
      <xdr:colOff>180975</xdr:colOff>
      <xdr:row>173</xdr:row>
      <xdr:rowOff>142875</xdr:rowOff>
    </xdr:to>
    <xdr:sp macro="" textlink="">
      <xdr:nvSpPr>
        <xdr:cNvPr id="185" name="Line 263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ShapeType="1"/>
        </xdr:cNvSpPr>
      </xdr:nvSpPr>
      <xdr:spPr bwMode="auto">
        <a:xfrm flipH="1">
          <a:off x="457200" y="29594175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167</xdr:row>
      <xdr:rowOff>95250</xdr:rowOff>
    </xdr:from>
    <xdr:to>
      <xdr:col>6</xdr:col>
      <xdr:colOff>504825</xdr:colOff>
      <xdr:row>167</xdr:row>
      <xdr:rowOff>95250</xdr:rowOff>
    </xdr:to>
    <xdr:sp macro="" textlink="">
      <xdr:nvSpPr>
        <xdr:cNvPr id="186" name="Line 264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ShapeType="1"/>
        </xdr:cNvSpPr>
      </xdr:nvSpPr>
      <xdr:spPr bwMode="auto">
        <a:xfrm>
          <a:off x="2038350" y="28575000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476250</xdr:colOff>
      <xdr:row>167</xdr:row>
      <xdr:rowOff>85725</xdr:rowOff>
    </xdr:from>
    <xdr:to>
      <xdr:col>6</xdr:col>
      <xdr:colOff>495300</xdr:colOff>
      <xdr:row>174</xdr:row>
      <xdr:rowOff>9525</xdr:rowOff>
    </xdr:to>
    <xdr:sp macro="" textlink="">
      <xdr:nvSpPr>
        <xdr:cNvPr id="187" name="Line 265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ShapeType="1"/>
        </xdr:cNvSpPr>
      </xdr:nvSpPr>
      <xdr:spPr bwMode="auto">
        <a:xfrm flipH="1">
          <a:off x="4133850" y="28565475"/>
          <a:ext cx="19050" cy="105727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485775</xdr:colOff>
      <xdr:row>167</xdr:row>
      <xdr:rowOff>95250</xdr:rowOff>
    </xdr:from>
    <xdr:to>
      <xdr:col>3</xdr:col>
      <xdr:colOff>228600</xdr:colOff>
      <xdr:row>167</xdr:row>
      <xdr:rowOff>95250</xdr:rowOff>
    </xdr:to>
    <xdr:sp macro="" textlink="">
      <xdr:nvSpPr>
        <xdr:cNvPr id="188" name="Line 26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ShapeType="1"/>
        </xdr:cNvSpPr>
      </xdr:nvSpPr>
      <xdr:spPr bwMode="auto">
        <a:xfrm flipH="1">
          <a:off x="485775" y="28575000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457200</xdr:colOff>
      <xdr:row>167</xdr:row>
      <xdr:rowOff>85725</xdr:rowOff>
    </xdr:from>
    <xdr:to>
      <xdr:col>0</xdr:col>
      <xdr:colOff>476250</xdr:colOff>
      <xdr:row>173</xdr:row>
      <xdr:rowOff>152400</xdr:rowOff>
    </xdr:to>
    <xdr:sp macro="" textlink="">
      <xdr:nvSpPr>
        <xdr:cNvPr id="189" name="Line 268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ShapeType="1"/>
        </xdr:cNvSpPr>
      </xdr:nvSpPr>
      <xdr:spPr bwMode="auto">
        <a:xfrm flipH="1">
          <a:off x="457200" y="28565475"/>
          <a:ext cx="19050" cy="1038225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165</xdr:row>
      <xdr:rowOff>57150</xdr:rowOff>
    </xdr:from>
    <xdr:to>
      <xdr:col>0</xdr:col>
      <xdr:colOff>571500</xdr:colOff>
      <xdr:row>167</xdr:row>
      <xdr:rowOff>85725</xdr:rowOff>
    </xdr:to>
    <xdr:sp macro="" textlink="">
      <xdr:nvSpPr>
        <xdr:cNvPr id="190" name="AutoShape 269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rrowheads="1"/>
        </xdr:cNvSpPr>
      </xdr:nvSpPr>
      <xdr:spPr bwMode="auto">
        <a:xfrm>
          <a:off x="381000" y="28213050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552450</xdr:colOff>
      <xdr:row>167</xdr:row>
      <xdr:rowOff>123825</xdr:rowOff>
    </xdr:from>
    <xdr:to>
      <xdr:col>1</xdr:col>
      <xdr:colOff>95250</xdr:colOff>
      <xdr:row>168</xdr:row>
      <xdr:rowOff>104775</xdr:rowOff>
    </xdr:to>
    <xdr:sp macro="" textlink="">
      <xdr:nvSpPr>
        <xdr:cNvPr id="191" name="WordArt 270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2450" y="286035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19050</xdr:colOff>
      <xdr:row>167</xdr:row>
      <xdr:rowOff>133350</xdr:rowOff>
    </xdr:from>
    <xdr:to>
      <xdr:col>3</xdr:col>
      <xdr:colOff>171450</xdr:colOff>
      <xdr:row>168</xdr:row>
      <xdr:rowOff>114300</xdr:rowOff>
    </xdr:to>
    <xdr:sp macro="" textlink="">
      <xdr:nvSpPr>
        <xdr:cNvPr id="192" name="WordArt 271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47850" y="286131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552450</xdr:colOff>
      <xdr:row>167</xdr:row>
      <xdr:rowOff>114300</xdr:rowOff>
    </xdr:from>
    <xdr:to>
      <xdr:col>7</xdr:col>
      <xdr:colOff>95250</xdr:colOff>
      <xdr:row>168</xdr:row>
      <xdr:rowOff>95250</xdr:rowOff>
    </xdr:to>
    <xdr:sp macro="" textlink="">
      <xdr:nvSpPr>
        <xdr:cNvPr id="193" name="WordArt 272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0050" y="285940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85725</xdr:colOff>
      <xdr:row>174</xdr:row>
      <xdr:rowOff>66675</xdr:rowOff>
    </xdr:from>
    <xdr:to>
      <xdr:col>3</xdr:col>
      <xdr:colOff>238125</xdr:colOff>
      <xdr:row>175</xdr:row>
      <xdr:rowOff>47625</xdr:rowOff>
    </xdr:to>
    <xdr:sp macro="" textlink="">
      <xdr:nvSpPr>
        <xdr:cNvPr id="194" name="WordArt 27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14525" y="296799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7</xdr:col>
      <xdr:colOff>142875</xdr:colOff>
      <xdr:row>175</xdr:row>
      <xdr:rowOff>123825</xdr:rowOff>
    </xdr:from>
    <xdr:to>
      <xdr:col>7</xdr:col>
      <xdr:colOff>533400</xdr:colOff>
      <xdr:row>177</xdr:row>
      <xdr:rowOff>47625</xdr:rowOff>
    </xdr:to>
    <xdr:sp macro="" textlink="">
      <xdr:nvSpPr>
        <xdr:cNvPr id="195" name="WordArt 274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10075" y="298989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6</xdr:col>
      <xdr:colOff>581025</xdr:colOff>
      <xdr:row>172</xdr:row>
      <xdr:rowOff>152400</xdr:rowOff>
    </xdr:from>
    <xdr:to>
      <xdr:col>7</xdr:col>
      <xdr:colOff>123825</xdr:colOff>
      <xdr:row>173</xdr:row>
      <xdr:rowOff>133350</xdr:rowOff>
    </xdr:to>
    <xdr:sp macro="" textlink="">
      <xdr:nvSpPr>
        <xdr:cNvPr id="196" name="WordArt 275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38625" y="294417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523875</xdr:colOff>
      <xdr:row>174</xdr:row>
      <xdr:rowOff>38100</xdr:rowOff>
    </xdr:from>
    <xdr:to>
      <xdr:col>1</xdr:col>
      <xdr:colOff>66675</xdr:colOff>
      <xdr:row>175</xdr:row>
      <xdr:rowOff>19050</xdr:rowOff>
    </xdr:to>
    <xdr:sp macro="" textlink="">
      <xdr:nvSpPr>
        <xdr:cNvPr id="197" name="WordArt 276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23875" y="296513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7</xdr:col>
      <xdr:colOff>428625</xdr:colOff>
      <xdr:row>165</xdr:row>
      <xdr:rowOff>28575</xdr:rowOff>
    </xdr:from>
    <xdr:to>
      <xdr:col>8</xdr:col>
      <xdr:colOff>209550</xdr:colOff>
      <xdr:row>166</xdr:row>
      <xdr:rowOff>114300</xdr:rowOff>
    </xdr:to>
    <xdr:sp macro="" textlink="">
      <xdr:nvSpPr>
        <xdr:cNvPr id="198" name="WordArt 288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95825" y="281844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9</a:t>
          </a:r>
        </a:p>
      </xdr:txBody>
    </xdr:sp>
    <xdr:clientData/>
  </xdr:twoCellAnchor>
  <xdr:twoCellAnchor>
    <xdr:from>
      <xdr:col>0</xdr:col>
      <xdr:colOff>0</xdr:colOff>
      <xdr:row>167</xdr:row>
      <xdr:rowOff>38100</xdr:rowOff>
    </xdr:from>
    <xdr:to>
      <xdr:col>0</xdr:col>
      <xdr:colOff>390525</xdr:colOff>
      <xdr:row>168</xdr:row>
      <xdr:rowOff>123825</xdr:rowOff>
    </xdr:to>
    <xdr:sp macro="" textlink="">
      <xdr:nvSpPr>
        <xdr:cNvPr id="199" name="WordArt 289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285178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3</a:t>
          </a:r>
        </a:p>
      </xdr:txBody>
    </xdr:sp>
    <xdr:clientData/>
  </xdr:twoCellAnchor>
  <xdr:twoCellAnchor>
    <xdr:from>
      <xdr:col>3</xdr:col>
      <xdr:colOff>552450</xdr:colOff>
      <xdr:row>175</xdr:row>
      <xdr:rowOff>66675</xdr:rowOff>
    </xdr:from>
    <xdr:to>
      <xdr:col>4</xdr:col>
      <xdr:colOff>333375</xdr:colOff>
      <xdr:row>176</xdr:row>
      <xdr:rowOff>152400</xdr:rowOff>
    </xdr:to>
    <xdr:sp macro="" textlink="">
      <xdr:nvSpPr>
        <xdr:cNvPr id="200" name="WordArt 291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381250" y="298418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0</xdr:col>
      <xdr:colOff>133350</xdr:colOff>
      <xdr:row>175</xdr:row>
      <xdr:rowOff>85725</xdr:rowOff>
    </xdr:from>
    <xdr:to>
      <xdr:col>0</xdr:col>
      <xdr:colOff>523875</xdr:colOff>
      <xdr:row>177</xdr:row>
      <xdr:rowOff>9525</xdr:rowOff>
    </xdr:to>
    <xdr:sp macro="" textlink="">
      <xdr:nvSpPr>
        <xdr:cNvPr id="201" name="WordArt 292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3350" y="298608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4</a:t>
          </a:r>
        </a:p>
      </xdr:txBody>
    </xdr:sp>
    <xdr:clientData/>
  </xdr:twoCellAnchor>
  <xdr:twoCellAnchor>
    <xdr:from>
      <xdr:col>6</xdr:col>
      <xdr:colOff>504825</xdr:colOff>
      <xdr:row>165</xdr:row>
      <xdr:rowOff>19050</xdr:rowOff>
    </xdr:from>
    <xdr:to>
      <xdr:col>7</xdr:col>
      <xdr:colOff>390525</xdr:colOff>
      <xdr:row>167</xdr:row>
      <xdr:rowOff>104775</xdr:rowOff>
    </xdr:to>
    <xdr:sp macro="" textlink="">
      <xdr:nvSpPr>
        <xdr:cNvPr id="202" name="Line 311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ShapeType="1"/>
        </xdr:cNvSpPr>
      </xdr:nvSpPr>
      <xdr:spPr bwMode="auto">
        <a:xfrm flipV="1">
          <a:off x="4162425" y="2817495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165</xdr:row>
      <xdr:rowOff>0</xdr:rowOff>
    </xdr:from>
    <xdr:to>
      <xdr:col>4</xdr:col>
      <xdr:colOff>114300</xdr:colOff>
      <xdr:row>167</xdr:row>
      <xdr:rowOff>85725</xdr:rowOff>
    </xdr:to>
    <xdr:sp macro="" textlink="">
      <xdr:nvSpPr>
        <xdr:cNvPr id="203" name="Line 312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ShapeType="1"/>
        </xdr:cNvSpPr>
      </xdr:nvSpPr>
      <xdr:spPr bwMode="auto">
        <a:xfrm flipV="1">
          <a:off x="2057400" y="2815590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57150</xdr:colOff>
      <xdr:row>173</xdr:row>
      <xdr:rowOff>133350</xdr:rowOff>
    </xdr:from>
    <xdr:to>
      <xdr:col>0</xdr:col>
      <xdr:colOff>466725</xdr:colOff>
      <xdr:row>175</xdr:row>
      <xdr:rowOff>38100</xdr:rowOff>
    </xdr:to>
    <xdr:sp macro="" textlink="">
      <xdr:nvSpPr>
        <xdr:cNvPr id="204" name="Line 31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ShapeType="1"/>
        </xdr:cNvSpPr>
      </xdr:nvSpPr>
      <xdr:spPr bwMode="auto">
        <a:xfrm flipH="1">
          <a:off x="57150" y="29584650"/>
          <a:ext cx="40957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142875</xdr:colOff>
      <xdr:row>165</xdr:row>
      <xdr:rowOff>114300</xdr:rowOff>
    </xdr:from>
    <xdr:to>
      <xdr:col>0</xdr:col>
      <xdr:colOff>485775</xdr:colOff>
      <xdr:row>167</xdr:row>
      <xdr:rowOff>114300</xdr:rowOff>
    </xdr:to>
    <xdr:sp macro="" textlink="">
      <xdr:nvSpPr>
        <xdr:cNvPr id="205" name="Line 314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ShapeType="1"/>
        </xdr:cNvSpPr>
      </xdr:nvSpPr>
      <xdr:spPr bwMode="auto">
        <a:xfrm flipH="1" flipV="1">
          <a:off x="142875" y="28270200"/>
          <a:ext cx="3429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485775</xdr:colOff>
      <xdr:row>173</xdr:row>
      <xdr:rowOff>142875</xdr:rowOff>
    </xdr:from>
    <xdr:to>
      <xdr:col>7</xdr:col>
      <xdr:colOff>142875</xdr:colOff>
      <xdr:row>175</xdr:row>
      <xdr:rowOff>85725</xdr:rowOff>
    </xdr:to>
    <xdr:sp macro="" textlink="">
      <xdr:nvSpPr>
        <xdr:cNvPr id="206" name="Line 315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ShapeType="1"/>
        </xdr:cNvSpPr>
      </xdr:nvSpPr>
      <xdr:spPr bwMode="auto">
        <a:xfrm>
          <a:off x="4143375" y="29594175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228600</xdr:colOff>
      <xdr:row>174</xdr:row>
      <xdr:rowOff>19050</xdr:rowOff>
    </xdr:from>
    <xdr:to>
      <xdr:col>3</xdr:col>
      <xdr:colOff>495300</xdr:colOff>
      <xdr:row>175</xdr:row>
      <xdr:rowOff>123825</xdr:rowOff>
    </xdr:to>
    <xdr:sp macro="" textlink="">
      <xdr:nvSpPr>
        <xdr:cNvPr id="207" name="Line 316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ShapeType="1"/>
        </xdr:cNvSpPr>
      </xdr:nvSpPr>
      <xdr:spPr bwMode="auto">
        <a:xfrm>
          <a:off x="2057400" y="29632275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133350</xdr:colOff>
      <xdr:row>164</xdr:row>
      <xdr:rowOff>133350</xdr:rowOff>
    </xdr:from>
    <xdr:to>
      <xdr:col>4</xdr:col>
      <xdr:colOff>523875</xdr:colOff>
      <xdr:row>166</xdr:row>
      <xdr:rowOff>57150</xdr:rowOff>
    </xdr:to>
    <xdr:sp macro="" textlink="">
      <xdr:nvSpPr>
        <xdr:cNvPr id="208" name="WordArt 317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71750" y="281273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</a:t>
          </a:r>
        </a:p>
      </xdr:txBody>
    </xdr:sp>
    <xdr:clientData/>
  </xdr:twoCellAnchor>
  <xdr:twoCellAnchor>
    <xdr:from>
      <xdr:col>0</xdr:col>
      <xdr:colOff>571500</xdr:colOff>
      <xdr:row>165</xdr:row>
      <xdr:rowOff>9525</xdr:rowOff>
    </xdr:from>
    <xdr:to>
      <xdr:col>1</xdr:col>
      <xdr:colOff>600075</xdr:colOff>
      <xdr:row>167</xdr:row>
      <xdr:rowOff>9525</xdr:rowOff>
    </xdr:to>
    <xdr:sp macro="" textlink="">
      <xdr:nvSpPr>
        <xdr:cNvPr id="209" name="WordArt 318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71500" y="28165425"/>
          <a:ext cx="63817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20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41  L/s</a:t>
          </a:r>
          <a:endParaRPr lang="el-GR" sz="20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3</xdr:col>
      <xdr:colOff>219075</xdr:colOff>
      <xdr:row>187</xdr:row>
      <xdr:rowOff>104775</xdr:rowOff>
    </xdr:from>
    <xdr:to>
      <xdr:col>3</xdr:col>
      <xdr:colOff>219075</xdr:colOff>
      <xdr:row>202</xdr:row>
      <xdr:rowOff>95250</xdr:rowOff>
    </xdr:to>
    <xdr:sp macro="" textlink="">
      <xdr:nvSpPr>
        <xdr:cNvPr id="210" name="Line 319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ShapeType="1"/>
        </xdr:cNvSpPr>
      </xdr:nvSpPr>
      <xdr:spPr bwMode="auto">
        <a:xfrm>
          <a:off x="2047875" y="31842075"/>
          <a:ext cx="0" cy="2419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202</xdr:row>
      <xdr:rowOff>104775</xdr:rowOff>
    </xdr:from>
    <xdr:to>
      <xdr:col>6</xdr:col>
      <xdr:colOff>485775</xdr:colOff>
      <xdr:row>202</xdr:row>
      <xdr:rowOff>104775</xdr:rowOff>
    </xdr:to>
    <xdr:sp macro="" textlink="">
      <xdr:nvSpPr>
        <xdr:cNvPr id="211" name="Line 320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ShapeType="1"/>
        </xdr:cNvSpPr>
      </xdr:nvSpPr>
      <xdr:spPr bwMode="auto">
        <a:xfrm>
          <a:off x="2047875" y="34270950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202</xdr:row>
      <xdr:rowOff>104775</xdr:rowOff>
    </xdr:from>
    <xdr:to>
      <xdr:col>3</xdr:col>
      <xdr:colOff>219075</xdr:colOff>
      <xdr:row>202</xdr:row>
      <xdr:rowOff>104775</xdr:rowOff>
    </xdr:to>
    <xdr:sp macro="" textlink="">
      <xdr:nvSpPr>
        <xdr:cNvPr id="212" name="Line 321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ShapeType="1"/>
        </xdr:cNvSpPr>
      </xdr:nvSpPr>
      <xdr:spPr bwMode="auto">
        <a:xfrm flipH="1">
          <a:off x="495300" y="34270950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187</xdr:row>
      <xdr:rowOff>95250</xdr:rowOff>
    </xdr:from>
    <xdr:to>
      <xdr:col>6</xdr:col>
      <xdr:colOff>504825</xdr:colOff>
      <xdr:row>187</xdr:row>
      <xdr:rowOff>95250</xdr:rowOff>
    </xdr:to>
    <xdr:sp macro="" textlink="">
      <xdr:nvSpPr>
        <xdr:cNvPr id="213" name="Line 322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ShapeType="1"/>
        </xdr:cNvSpPr>
      </xdr:nvSpPr>
      <xdr:spPr bwMode="auto">
        <a:xfrm>
          <a:off x="2038350" y="31832550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187</xdr:row>
      <xdr:rowOff>85725</xdr:rowOff>
    </xdr:from>
    <xdr:to>
      <xdr:col>6</xdr:col>
      <xdr:colOff>495300</xdr:colOff>
      <xdr:row>202</xdr:row>
      <xdr:rowOff>95250</xdr:rowOff>
    </xdr:to>
    <xdr:sp macro="" textlink="">
      <xdr:nvSpPr>
        <xdr:cNvPr id="214" name="Line 32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ShapeType="1"/>
        </xdr:cNvSpPr>
      </xdr:nvSpPr>
      <xdr:spPr bwMode="auto">
        <a:xfrm>
          <a:off x="4152900" y="31823025"/>
          <a:ext cx="0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485775</xdr:colOff>
      <xdr:row>187</xdr:row>
      <xdr:rowOff>95250</xdr:rowOff>
    </xdr:from>
    <xdr:to>
      <xdr:col>3</xdr:col>
      <xdr:colOff>228600</xdr:colOff>
      <xdr:row>187</xdr:row>
      <xdr:rowOff>95250</xdr:rowOff>
    </xdr:to>
    <xdr:sp macro="" textlink="">
      <xdr:nvSpPr>
        <xdr:cNvPr id="215" name="Line 324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ShapeType="1"/>
        </xdr:cNvSpPr>
      </xdr:nvSpPr>
      <xdr:spPr bwMode="auto">
        <a:xfrm flipH="1">
          <a:off x="485775" y="31832550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187</xdr:row>
      <xdr:rowOff>85725</xdr:rowOff>
    </xdr:from>
    <xdr:to>
      <xdr:col>0</xdr:col>
      <xdr:colOff>476250</xdr:colOff>
      <xdr:row>202</xdr:row>
      <xdr:rowOff>95250</xdr:rowOff>
    </xdr:to>
    <xdr:sp macro="" textlink="">
      <xdr:nvSpPr>
        <xdr:cNvPr id="216" name="Line 325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ShapeType="1"/>
        </xdr:cNvSpPr>
      </xdr:nvSpPr>
      <xdr:spPr bwMode="auto">
        <a:xfrm flipH="1">
          <a:off x="466725" y="31823025"/>
          <a:ext cx="9525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185</xdr:row>
      <xdr:rowOff>57150</xdr:rowOff>
    </xdr:from>
    <xdr:to>
      <xdr:col>0</xdr:col>
      <xdr:colOff>571500</xdr:colOff>
      <xdr:row>187</xdr:row>
      <xdr:rowOff>85725</xdr:rowOff>
    </xdr:to>
    <xdr:sp macro="" textlink="">
      <xdr:nvSpPr>
        <xdr:cNvPr id="217" name="AutoShape 326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rrowheads="1"/>
        </xdr:cNvSpPr>
      </xdr:nvSpPr>
      <xdr:spPr bwMode="auto">
        <a:xfrm>
          <a:off x="381000" y="31470600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552450</xdr:colOff>
      <xdr:row>187</xdr:row>
      <xdr:rowOff>123825</xdr:rowOff>
    </xdr:from>
    <xdr:to>
      <xdr:col>1</xdr:col>
      <xdr:colOff>95250</xdr:colOff>
      <xdr:row>188</xdr:row>
      <xdr:rowOff>104775</xdr:rowOff>
    </xdr:to>
    <xdr:sp macro="" textlink="">
      <xdr:nvSpPr>
        <xdr:cNvPr id="218" name="WordArt 327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2450" y="318611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19050</xdr:colOff>
      <xdr:row>187</xdr:row>
      <xdr:rowOff>133350</xdr:rowOff>
    </xdr:from>
    <xdr:to>
      <xdr:col>3</xdr:col>
      <xdr:colOff>171450</xdr:colOff>
      <xdr:row>188</xdr:row>
      <xdr:rowOff>114300</xdr:rowOff>
    </xdr:to>
    <xdr:sp macro="" textlink="">
      <xdr:nvSpPr>
        <xdr:cNvPr id="219" name="WordArt 328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47850" y="318706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552450</xdr:colOff>
      <xdr:row>187</xdr:row>
      <xdr:rowOff>114300</xdr:rowOff>
    </xdr:from>
    <xdr:to>
      <xdr:col>7</xdr:col>
      <xdr:colOff>95250</xdr:colOff>
      <xdr:row>188</xdr:row>
      <xdr:rowOff>95250</xdr:rowOff>
    </xdr:to>
    <xdr:sp macro="" textlink="">
      <xdr:nvSpPr>
        <xdr:cNvPr id="220" name="WordArt 329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0050" y="318516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66675</xdr:colOff>
      <xdr:row>203</xdr:row>
      <xdr:rowOff>0</xdr:rowOff>
    </xdr:from>
    <xdr:to>
      <xdr:col>3</xdr:col>
      <xdr:colOff>219075</xdr:colOff>
      <xdr:row>203</xdr:row>
      <xdr:rowOff>142875</xdr:rowOff>
    </xdr:to>
    <xdr:sp macro="" textlink="">
      <xdr:nvSpPr>
        <xdr:cNvPr id="221" name="WordArt 330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95475" y="343281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7</xdr:col>
      <xdr:colOff>219075</xdr:colOff>
      <xdr:row>203</xdr:row>
      <xdr:rowOff>47625</xdr:rowOff>
    </xdr:from>
    <xdr:to>
      <xdr:col>8</xdr:col>
      <xdr:colOff>0</xdr:colOff>
      <xdr:row>204</xdr:row>
      <xdr:rowOff>133350</xdr:rowOff>
    </xdr:to>
    <xdr:sp macro="" textlink="">
      <xdr:nvSpPr>
        <xdr:cNvPr id="222" name="WordArt 331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86275" y="343757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6</xdr:col>
      <xdr:colOff>542925</xdr:colOff>
      <xdr:row>201</xdr:row>
      <xdr:rowOff>114300</xdr:rowOff>
    </xdr:from>
    <xdr:to>
      <xdr:col>7</xdr:col>
      <xdr:colOff>85725</xdr:colOff>
      <xdr:row>202</xdr:row>
      <xdr:rowOff>95250</xdr:rowOff>
    </xdr:to>
    <xdr:sp macro="" textlink="">
      <xdr:nvSpPr>
        <xdr:cNvPr id="223" name="WordArt 332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00525" y="341185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533400</xdr:colOff>
      <xdr:row>201</xdr:row>
      <xdr:rowOff>47625</xdr:rowOff>
    </xdr:from>
    <xdr:to>
      <xdr:col>1</xdr:col>
      <xdr:colOff>76200</xdr:colOff>
      <xdr:row>202</xdr:row>
      <xdr:rowOff>28575</xdr:rowOff>
    </xdr:to>
    <xdr:sp macro="" textlink="">
      <xdr:nvSpPr>
        <xdr:cNvPr id="224" name="WordArt 33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3400" y="340518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7</xdr:col>
      <xdr:colOff>428625</xdr:colOff>
      <xdr:row>185</xdr:row>
      <xdr:rowOff>28575</xdr:rowOff>
    </xdr:from>
    <xdr:to>
      <xdr:col>8</xdr:col>
      <xdr:colOff>209550</xdr:colOff>
      <xdr:row>186</xdr:row>
      <xdr:rowOff>114300</xdr:rowOff>
    </xdr:to>
    <xdr:sp macro="" textlink="">
      <xdr:nvSpPr>
        <xdr:cNvPr id="225" name="WordArt 334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95825" y="314420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9</a:t>
          </a:r>
        </a:p>
      </xdr:txBody>
    </xdr:sp>
    <xdr:clientData/>
  </xdr:twoCellAnchor>
  <xdr:twoCellAnchor>
    <xdr:from>
      <xdr:col>4</xdr:col>
      <xdr:colOff>0</xdr:colOff>
      <xdr:row>203</xdr:row>
      <xdr:rowOff>47625</xdr:rowOff>
    </xdr:from>
    <xdr:to>
      <xdr:col>4</xdr:col>
      <xdr:colOff>390525</xdr:colOff>
      <xdr:row>204</xdr:row>
      <xdr:rowOff>133350</xdr:rowOff>
    </xdr:to>
    <xdr:sp macro="" textlink="">
      <xdr:nvSpPr>
        <xdr:cNvPr id="226" name="WordArt 336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438400" y="343757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0</xdr:col>
      <xdr:colOff>342900</xdr:colOff>
      <xdr:row>203</xdr:row>
      <xdr:rowOff>57150</xdr:rowOff>
    </xdr:from>
    <xdr:to>
      <xdr:col>1</xdr:col>
      <xdr:colOff>123825</xdr:colOff>
      <xdr:row>204</xdr:row>
      <xdr:rowOff>142875</xdr:rowOff>
    </xdr:to>
    <xdr:sp macro="" textlink="">
      <xdr:nvSpPr>
        <xdr:cNvPr id="227" name="WordArt 337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900" y="343852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4</a:t>
          </a:r>
        </a:p>
      </xdr:txBody>
    </xdr:sp>
    <xdr:clientData/>
  </xdr:twoCellAnchor>
  <xdr:twoCellAnchor>
    <xdr:from>
      <xdr:col>6</xdr:col>
      <xdr:colOff>504825</xdr:colOff>
      <xdr:row>185</xdr:row>
      <xdr:rowOff>19050</xdr:rowOff>
    </xdr:from>
    <xdr:to>
      <xdr:col>7</xdr:col>
      <xdr:colOff>390525</xdr:colOff>
      <xdr:row>187</xdr:row>
      <xdr:rowOff>104775</xdr:rowOff>
    </xdr:to>
    <xdr:sp macro="" textlink="">
      <xdr:nvSpPr>
        <xdr:cNvPr id="228" name="Line 338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ShapeType="1"/>
        </xdr:cNvSpPr>
      </xdr:nvSpPr>
      <xdr:spPr bwMode="auto">
        <a:xfrm flipV="1">
          <a:off x="4162425" y="3143250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185</xdr:row>
      <xdr:rowOff>0</xdr:rowOff>
    </xdr:from>
    <xdr:to>
      <xdr:col>4</xdr:col>
      <xdr:colOff>114300</xdr:colOff>
      <xdr:row>187</xdr:row>
      <xdr:rowOff>85725</xdr:rowOff>
    </xdr:to>
    <xdr:sp macro="" textlink="">
      <xdr:nvSpPr>
        <xdr:cNvPr id="229" name="Line 339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ShapeType="1"/>
        </xdr:cNvSpPr>
      </xdr:nvSpPr>
      <xdr:spPr bwMode="auto">
        <a:xfrm flipV="1">
          <a:off x="2057400" y="3141345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95250</xdr:colOff>
      <xdr:row>202</xdr:row>
      <xdr:rowOff>104775</xdr:rowOff>
    </xdr:from>
    <xdr:to>
      <xdr:col>0</xdr:col>
      <xdr:colOff>504825</xdr:colOff>
      <xdr:row>204</xdr:row>
      <xdr:rowOff>9525</xdr:rowOff>
    </xdr:to>
    <xdr:sp macro="" textlink="">
      <xdr:nvSpPr>
        <xdr:cNvPr id="230" name="Line 340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ShapeType="1"/>
        </xdr:cNvSpPr>
      </xdr:nvSpPr>
      <xdr:spPr bwMode="auto">
        <a:xfrm flipH="1">
          <a:off x="95250" y="34270950"/>
          <a:ext cx="40957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485775</xdr:colOff>
      <xdr:row>202</xdr:row>
      <xdr:rowOff>95250</xdr:rowOff>
    </xdr:from>
    <xdr:to>
      <xdr:col>7</xdr:col>
      <xdr:colOff>142875</xdr:colOff>
      <xdr:row>204</xdr:row>
      <xdr:rowOff>38100</xdr:rowOff>
    </xdr:to>
    <xdr:sp macro="" textlink="">
      <xdr:nvSpPr>
        <xdr:cNvPr id="231" name="Line 342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ShapeType="1"/>
        </xdr:cNvSpPr>
      </xdr:nvSpPr>
      <xdr:spPr bwMode="auto">
        <a:xfrm>
          <a:off x="4143375" y="34261425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238125</xdr:colOff>
      <xdr:row>202</xdr:row>
      <xdr:rowOff>123825</xdr:rowOff>
    </xdr:from>
    <xdr:to>
      <xdr:col>3</xdr:col>
      <xdr:colOff>504825</xdr:colOff>
      <xdr:row>204</xdr:row>
      <xdr:rowOff>66675</xdr:rowOff>
    </xdr:to>
    <xdr:sp macro="" textlink="">
      <xdr:nvSpPr>
        <xdr:cNvPr id="232" name="Line 34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ShapeType="1"/>
        </xdr:cNvSpPr>
      </xdr:nvSpPr>
      <xdr:spPr bwMode="auto">
        <a:xfrm>
          <a:off x="2066925" y="34290000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133350</xdr:colOff>
      <xdr:row>184</xdr:row>
      <xdr:rowOff>133350</xdr:rowOff>
    </xdr:from>
    <xdr:to>
      <xdr:col>4</xdr:col>
      <xdr:colOff>523875</xdr:colOff>
      <xdr:row>186</xdr:row>
      <xdr:rowOff>57150</xdr:rowOff>
    </xdr:to>
    <xdr:sp macro="" textlink="">
      <xdr:nvSpPr>
        <xdr:cNvPr id="233" name="WordArt 344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71750" y="313848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</a:t>
          </a:r>
        </a:p>
      </xdr:txBody>
    </xdr:sp>
    <xdr:clientData/>
  </xdr:twoCellAnchor>
  <xdr:twoCellAnchor>
    <xdr:from>
      <xdr:col>0</xdr:col>
      <xdr:colOff>571500</xdr:colOff>
      <xdr:row>185</xdr:row>
      <xdr:rowOff>9525</xdr:rowOff>
    </xdr:from>
    <xdr:to>
      <xdr:col>1</xdr:col>
      <xdr:colOff>600075</xdr:colOff>
      <xdr:row>187</xdr:row>
      <xdr:rowOff>9525</xdr:rowOff>
    </xdr:to>
    <xdr:sp macro="" textlink="">
      <xdr:nvSpPr>
        <xdr:cNvPr id="234" name="WordArt 345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71500" y="31422975"/>
          <a:ext cx="63817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20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38 L/s</a:t>
          </a:r>
          <a:endParaRPr lang="el-GR" sz="20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0</xdr:col>
      <xdr:colOff>581025</xdr:colOff>
      <xdr:row>192</xdr:row>
      <xdr:rowOff>133350</xdr:rowOff>
    </xdr:from>
    <xdr:to>
      <xdr:col>0</xdr:col>
      <xdr:colOff>581025</xdr:colOff>
      <xdr:row>196</xdr:row>
      <xdr:rowOff>76200</xdr:rowOff>
    </xdr:to>
    <xdr:sp macro="" textlink="">
      <xdr:nvSpPr>
        <xdr:cNvPr id="235" name="Line 346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ShapeType="1"/>
        </xdr:cNvSpPr>
      </xdr:nvSpPr>
      <xdr:spPr bwMode="auto">
        <a:xfrm>
          <a:off x="581025" y="32680275"/>
          <a:ext cx="0" cy="590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188</xdr:row>
      <xdr:rowOff>38100</xdr:rowOff>
    </xdr:from>
    <xdr:to>
      <xdr:col>2</xdr:col>
      <xdr:colOff>38100</xdr:colOff>
      <xdr:row>188</xdr:row>
      <xdr:rowOff>38100</xdr:rowOff>
    </xdr:to>
    <xdr:sp macro="" textlink="">
      <xdr:nvSpPr>
        <xdr:cNvPr id="236" name="Line 347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ShapeType="1"/>
        </xdr:cNvSpPr>
      </xdr:nvSpPr>
      <xdr:spPr bwMode="auto">
        <a:xfrm>
          <a:off x="895350" y="31937325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304800</xdr:colOff>
      <xdr:row>193</xdr:row>
      <xdr:rowOff>28575</xdr:rowOff>
    </xdr:from>
    <xdr:to>
      <xdr:col>3</xdr:col>
      <xdr:colOff>304800</xdr:colOff>
      <xdr:row>196</xdr:row>
      <xdr:rowOff>28575</xdr:rowOff>
    </xdr:to>
    <xdr:sp macro="" textlink="">
      <xdr:nvSpPr>
        <xdr:cNvPr id="237" name="Line 348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ShapeType="1"/>
        </xdr:cNvSpPr>
      </xdr:nvSpPr>
      <xdr:spPr bwMode="auto">
        <a:xfrm flipV="1">
          <a:off x="2133600" y="32737425"/>
          <a:ext cx="0" cy="4857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188</xdr:row>
      <xdr:rowOff>38100</xdr:rowOff>
    </xdr:from>
    <xdr:to>
      <xdr:col>5</xdr:col>
      <xdr:colOff>114300</xdr:colOff>
      <xdr:row>188</xdr:row>
      <xdr:rowOff>38100</xdr:rowOff>
    </xdr:to>
    <xdr:sp macro="" textlink="">
      <xdr:nvSpPr>
        <xdr:cNvPr id="238" name="Line 349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ShapeType="1"/>
        </xdr:cNvSpPr>
      </xdr:nvSpPr>
      <xdr:spPr bwMode="auto">
        <a:xfrm>
          <a:off x="2638425" y="31937325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191</xdr:row>
      <xdr:rowOff>123825</xdr:rowOff>
    </xdr:from>
    <xdr:to>
      <xdr:col>7</xdr:col>
      <xdr:colOff>0</xdr:colOff>
      <xdr:row>195</xdr:row>
      <xdr:rowOff>104775</xdr:rowOff>
    </xdr:to>
    <xdr:sp macro="" textlink="">
      <xdr:nvSpPr>
        <xdr:cNvPr id="239" name="Line 350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ShapeType="1"/>
        </xdr:cNvSpPr>
      </xdr:nvSpPr>
      <xdr:spPr bwMode="auto">
        <a:xfrm>
          <a:off x="4267200" y="32508825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188</xdr:row>
      <xdr:rowOff>85725</xdr:rowOff>
    </xdr:from>
    <xdr:to>
      <xdr:col>2</xdr:col>
      <xdr:colOff>209550</xdr:colOff>
      <xdr:row>190</xdr:row>
      <xdr:rowOff>38100</xdr:rowOff>
    </xdr:to>
    <xdr:sp macro="" textlink="">
      <xdr:nvSpPr>
        <xdr:cNvPr id="240" name="WordArt 35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6775" y="31984950"/>
          <a:ext cx="561975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18L/s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0</xdr:col>
      <xdr:colOff>38100</xdr:colOff>
      <xdr:row>193</xdr:row>
      <xdr:rowOff>28575</xdr:rowOff>
    </xdr:from>
    <xdr:to>
      <xdr:col>0</xdr:col>
      <xdr:colOff>533400</xdr:colOff>
      <xdr:row>194</xdr:row>
      <xdr:rowOff>142875</xdr:rowOff>
    </xdr:to>
    <xdr:sp macro="" textlink="">
      <xdr:nvSpPr>
        <xdr:cNvPr id="241" name="WordArt 354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100" y="32737425"/>
          <a:ext cx="4953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20L/s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247650</xdr:colOff>
      <xdr:row>188</xdr:row>
      <xdr:rowOff>104775</xdr:rowOff>
    </xdr:from>
    <xdr:to>
      <xdr:col>5</xdr:col>
      <xdr:colOff>171450</xdr:colOff>
      <xdr:row>190</xdr:row>
      <xdr:rowOff>57150</xdr:rowOff>
    </xdr:to>
    <xdr:sp macro="" textlink="">
      <xdr:nvSpPr>
        <xdr:cNvPr id="242" name="WordArt 355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6050" y="32004000"/>
          <a:ext cx="5334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16 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7</xdr:col>
      <xdr:colOff>85725</xdr:colOff>
      <xdr:row>192</xdr:row>
      <xdr:rowOff>95250</xdr:rowOff>
    </xdr:from>
    <xdr:to>
      <xdr:col>7</xdr:col>
      <xdr:colOff>495300</xdr:colOff>
      <xdr:row>194</xdr:row>
      <xdr:rowOff>47625</xdr:rowOff>
    </xdr:to>
    <xdr:sp macro="" textlink="">
      <xdr:nvSpPr>
        <xdr:cNvPr id="243" name="WordArt 356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52925" y="32642175"/>
          <a:ext cx="409575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7 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3</xdr:col>
      <xdr:colOff>352425</xdr:colOff>
      <xdr:row>193</xdr:row>
      <xdr:rowOff>0</xdr:rowOff>
    </xdr:from>
    <xdr:to>
      <xdr:col>4</xdr:col>
      <xdr:colOff>180975</xdr:colOff>
      <xdr:row>194</xdr:row>
      <xdr:rowOff>114300</xdr:rowOff>
    </xdr:to>
    <xdr:sp macro="" textlink="">
      <xdr:nvSpPr>
        <xdr:cNvPr id="244" name="WordArt 35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181225" y="32708850"/>
          <a:ext cx="43815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6 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371475</xdr:colOff>
      <xdr:row>200</xdr:row>
      <xdr:rowOff>0</xdr:rowOff>
    </xdr:from>
    <xdr:to>
      <xdr:col>2</xdr:col>
      <xdr:colOff>295275</xdr:colOff>
      <xdr:row>201</xdr:row>
      <xdr:rowOff>114300</xdr:rowOff>
    </xdr:to>
    <xdr:sp macro="" textlink="">
      <xdr:nvSpPr>
        <xdr:cNvPr id="245" name="WordArt 358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81075" y="33842325"/>
          <a:ext cx="5334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16 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1</xdr:col>
      <xdr:colOff>390525</xdr:colOff>
      <xdr:row>202</xdr:row>
      <xdr:rowOff>28575</xdr:rowOff>
    </xdr:from>
    <xdr:to>
      <xdr:col>2</xdr:col>
      <xdr:colOff>381000</xdr:colOff>
      <xdr:row>202</xdr:row>
      <xdr:rowOff>28575</xdr:rowOff>
    </xdr:to>
    <xdr:sp macro="" textlink="">
      <xdr:nvSpPr>
        <xdr:cNvPr id="246" name="Line 359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ShapeType="1"/>
        </xdr:cNvSpPr>
      </xdr:nvSpPr>
      <xdr:spPr bwMode="auto">
        <a:xfrm>
          <a:off x="1000125" y="341947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202</xdr:row>
      <xdr:rowOff>19050</xdr:rowOff>
    </xdr:from>
    <xdr:to>
      <xdr:col>5</xdr:col>
      <xdr:colOff>447675</xdr:colOff>
      <xdr:row>202</xdr:row>
      <xdr:rowOff>19050</xdr:rowOff>
    </xdr:to>
    <xdr:sp macro="" textlink="">
      <xdr:nvSpPr>
        <xdr:cNvPr id="247" name="Line 360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ShapeType="1"/>
        </xdr:cNvSpPr>
      </xdr:nvSpPr>
      <xdr:spPr bwMode="auto">
        <a:xfrm>
          <a:off x="2981325" y="341852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476250</xdr:colOff>
      <xdr:row>200</xdr:row>
      <xdr:rowOff>0</xdr:rowOff>
    </xdr:from>
    <xdr:to>
      <xdr:col>5</xdr:col>
      <xdr:colOff>476250</xdr:colOff>
      <xdr:row>201</xdr:row>
      <xdr:rowOff>114300</xdr:rowOff>
    </xdr:to>
    <xdr:sp macro="" textlink="">
      <xdr:nvSpPr>
        <xdr:cNvPr id="248" name="WordArt 361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14650" y="33842325"/>
          <a:ext cx="6096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1,5 L/s</a:t>
          </a:r>
          <a:endParaRPr lang="el-GR" sz="18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4</xdr:col>
      <xdr:colOff>457200</xdr:colOff>
      <xdr:row>194</xdr:row>
      <xdr:rowOff>142875</xdr:rowOff>
    </xdr:from>
    <xdr:to>
      <xdr:col>5</xdr:col>
      <xdr:colOff>142875</xdr:colOff>
      <xdr:row>196</xdr:row>
      <xdr:rowOff>57150</xdr:rowOff>
    </xdr:to>
    <xdr:sp macro="" textlink="">
      <xdr:nvSpPr>
        <xdr:cNvPr id="249" name="AutoShape 364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rrowheads="1"/>
        </xdr:cNvSpPr>
      </xdr:nvSpPr>
      <xdr:spPr bwMode="auto">
        <a:xfrm>
          <a:off x="2895600" y="33013650"/>
          <a:ext cx="295275" cy="238125"/>
        </a:xfrm>
        <a:prstGeom prst="plus">
          <a:avLst>
            <a:gd name="adj" fmla="val 2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193</xdr:row>
      <xdr:rowOff>142875</xdr:rowOff>
    </xdr:from>
    <xdr:to>
      <xdr:col>2</xdr:col>
      <xdr:colOff>200025</xdr:colOff>
      <xdr:row>195</xdr:row>
      <xdr:rowOff>57150</xdr:rowOff>
    </xdr:to>
    <xdr:sp macro="" textlink="">
      <xdr:nvSpPr>
        <xdr:cNvPr id="250" name="AutoShape 365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rrowheads="1"/>
        </xdr:cNvSpPr>
      </xdr:nvSpPr>
      <xdr:spPr bwMode="auto">
        <a:xfrm>
          <a:off x="1123950" y="32851725"/>
          <a:ext cx="295275" cy="238125"/>
        </a:xfrm>
        <a:prstGeom prst="plus">
          <a:avLst>
            <a:gd name="adj" fmla="val 2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276225</xdr:colOff>
      <xdr:row>192</xdr:row>
      <xdr:rowOff>19050</xdr:rowOff>
    </xdr:from>
    <xdr:to>
      <xdr:col>5</xdr:col>
      <xdr:colOff>400050</xdr:colOff>
      <xdr:row>199</xdr:row>
      <xdr:rowOff>104775</xdr:rowOff>
    </xdr:to>
    <xdr:sp macro="" textlink="">
      <xdr:nvSpPr>
        <xdr:cNvPr id="251" name="AutoShape 372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/>
        </xdr:cNvSpPr>
      </xdr:nvSpPr>
      <xdr:spPr bwMode="auto">
        <a:xfrm>
          <a:off x="2714625" y="32565975"/>
          <a:ext cx="733425" cy="1219200"/>
        </a:xfrm>
        <a:prstGeom prst="curvedLeftArrow">
          <a:avLst>
            <a:gd name="adj1" fmla="val 33247"/>
            <a:gd name="adj2" fmla="val 66494"/>
            <a:gd name="adj3" fmla="val 3333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409575</xdr:colOff>
      <xdr:row>191</xdr:row>
      <xdr:rowOff>47625</xdr:rowOff>
    </xdr:from>
    <xdr:to>
      <xdr:col>2</xdr:col>
      <xdr:colOff>533400</xdr:colOff>
      <xdr:row>198</xdr:row>
      <xdr:rowOff>133350</xdr:rowOff>
    </xdr:to>
    <xdr:sp macro="" textlink="">
      <xdr:nvSpPr>
        <xdr:cNvPr id="252" name="AutoShape 37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rrowheads="1"/>
        </xdr:cNvSpPr>
      </xdr:nvSpPr>
      <xdr:spPr bwMode="auto">
        <a:xfrm>
          <a:off x="1019175" y="32432625"/>
          <a:ext cx="733425" cy="1219200"/>
        </a:xfrm>
        <a:prstGeom prst="curvedLeftArrow">
          <a:avLst>
            <a:gd name="adj1" fmla="val 33247"/>
            <a:gd name="adj2" fmla="val 66494"/>
            <a:gd name="adj3" fmla="val 3333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228600</xdr:colOff>
      <xdr:row>197</xdr:row>
      <xdr:rowOff>123825</xdr:rowOff>
    </xdr:from>
    <xdr:to>
      <xdr:col>3</xdr:col>
      <xdr:colOff>152400</xdr:colOff>
      <xdr:row>199</xdr:row>
      <xdr:rowOff>114300</xdr:rowOff>
    </xdr:to>
    <xdr:sp macro="" textlink="">
      <xdr:nvSpPr>
        <xdr:cNvPr id="253" name="WordArt 375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47800" y="33480375"/>
          <a:ext cx="53340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 panose="020B0A04020102020204" pitchFamily="34" charset="0"/>
            </a:rPr>
            <a:t>βρ. Ι</a:t>
          </a:r>
        </a:p>
      </xdr:txBody>
    </xdr:sp>
    <xdr:clientData/>
  </xdr:twoCellAnchor>
  <xdr:twoCellAnchor>
    <xdr:from>
      <xdr:col>5</xdr:col>
      <xdr:colOff>428625</xdr:colOff>
      <xdr:row>197</xdr:row>
      <xdr:rowOff>66675</xdr:rowOff>
    </xdr:from>
    <xdr:to>
      <xdr:col>6</xdr:col>
      <xdr:colOff>352425</xdr:colOff>
      <xdr:row>199</xdr:row>
      <xdr:rowOff>57150</xdr:rowOff>
    </xdr:to>
    <xdr:sp macro="" textlink="">
      <xdr:nvSpPr>
        <xdr:cNvPr id="254" name="WordArt 376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76625" y="33423225"/>
          <a:ext cx="53340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 panose="020B0A04020102020204" pitchFamily="34" charset="0"/>
            </a:rPr>
            <a:t>βρ. ΙΙ</a:t>
          </a:r>
        </a:p>
      </xdr:txBody>
    </xdr:sp>
    <xdr:clientData/>
  </xdr:twoCellAnchor>
  <xdr:twoCellAnchor>
    <xdr:from>
      <xdr:col>3</xdr:col>
      <xdr:colOff>219075</xdr:colOff>
      <xdr:row>253</xdr:row>
      <xdr:rowOff>104775</xdr:rowOff>
    </xdr:from>
    <xdr:to>
      <xdr:col>3</xdr:col>
      <xdr:colOff>219075</xdr:colOff>
      <xdr:row>268</xdr:row>
      <xdr:rowOff>95250</xdr:rowOff>
    </xdr:to>
    <xdr:sp macro="" textlink="">
      <xdr:nvSpPr>
        <xdr:cNvPr id="255" name="Line 377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ShapeType="1"/>
        </xdr:cNvSpPr>
      </xdr:nvSpPr>
      <xdr:spPr bwMode="auto">
        <a:xfrm>
          <a:off x="2047875" y="42548175"/>
          <a:ext cx="0" cy="2419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268</xdr:row>
      <xdr:rowOff>104775</xdr:rowOff>
    </xdr:from>
    <xdr:to>
      <xdr:col>6</xdr:col>
      <xdr:colOff>485775</xdr:colOff>
      <xdr:row>268</xdr:row>
      <xdr:rowOff>104775</xdr:rowOff>
    </xdr:to>
    <xdr:sp macro="" textlink="">
      <xdr:nvSpPr>
        <xdr:cNvPr id="256" name="Line 378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ShapeType="1"/>
        </xdr:cNvSpPr>
      </xdr:nvSpPr>
      <xdr:spPr bwMode="auto">
        <a:xfrm>
          <a:off x="2047875" y="44977050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268</xdr:row>
      <xdr:rowOff>104775</xdr:rowOff>
    </xdr:from>
    <xdr:to>
      <xdr:col>3</xdr:col>
      <xdr:colOff>219075</xdr:colOff>
      <xdr:row>268</xdr:row>
      <xdr:rowOff>104775</xdr:rowOff>
    </xdr:to>
    <xdr:sp macro="" textlink="">
      <xdr:nvSpPr>
        <xdr:cNvPr id="257" name="Line 379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ShapeType="1"/>
        </xdr:cNvSpPr>
      </xdr:nvSpPr>
      <xdr:spPr bwMode="auto">
        <a:xfrm flipH="1">
          <a:off x="495300" y="44977050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253</xdr:row>
      <xdr:rowOff>95250</xdr:rowOff>
    </xdr:from>
    <xdr:to>
      <xdr:col>6</xdr:col>
      <xdr:colOff>504825</xdr:colOff>
      <xdr:row>253</xdr:row>
      <xdr:rowOff>95250</xdr:rowOff>
    </xdr:to>
    <xdr:sp macro="" textlink="">
      <xdr:nvSpPr>
        <xdr:cNvPr id="258" name="Line 380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ShapeType="1"/>
        </xdr:cNvSpPr>
      </xdr:nvSpPr>
      <xdr:spPr bwMode="auto">
        <a:xfrm>
          <a:off x="2038350" y="42538650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253</xdr:row>
      <xdr:rowOff>85725</xdr:rowOff>
    </xdr:from>
    <xdr:to>
      <xdr:col>6</xdr:col>
      <xdr:colOff>495300</xdr:colOff>
      <xdr:row>268</xdr:row>
      <xdr:rowOff>95250</xdr:rowOff>
    </xdr:to>
    <xdr:sp macro="" textlink="">
      <xdr:nvSpPr>
        <xdr:cNvPr id="259" name="Line 381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ShapeType="1"/>
        </xdr:cNvSpPr>
      </xdr:nvSpPr>
      <xdr:spPr bwMode="auto">
        <a:xfrm>
          <a:off x="4152900" y="42529125"/>
          <a:ext cx="0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485775</xdr:colOff>
      <xdr:row>253</xdr:row>
      <xdr:rowOff>95250</xdr:rowOff>
    </xdr:from>
    <xdr:to>
      <xdr:col>3</xdr:col>
      <xdr:colOff>228600</xdr:colOff>
      <xdr:row>253</xdr:row>
      <xdr:rowOff>95250</xdr:rowOff>
    </xdr:to>
    <xdr:sp macro="" textlink="">
      <xdr:nvSpPr>
        <xdr:cNvPr id="260" name="Line 382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ShapeType="1"/>
        </xdr:cNvSpPr>
      </xdr:nvSpPr>
      <xdr:spPr bwMode="auto">
        <a:xfrm flipH="1">
          <a:off x="485775" y="42538650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253</xdr:row>
      <xdr:rowOff>85725</xdr:rowOff>
    </xdr:from>
    <xdr:to>
      <xdr:col>0</xdr:col>
      <xdr:colOff>476250</xdr:colOff>
      <xdr:row>268</xdr:row>
      <xdr:rowOff>95250</xdr:rowOff>
    </xdr:to>
    <xdr:sp macro="" textlink="">
      <xdr:nvSpPr>
        <xdr:cNvPr id="261" name="Line 383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ShapeType="1"/>
        </xdr:cNvSpPr>
      </xdr:nvSpPr>
      <xdr:spPr bwMode="auto">
        <a:xfrm flipH="1">
          <a:off x="466725" y="42529125"/>
          <a:ext cx="9525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381000</xdr:colOff>
      <xdr:row>251</xdr:row>
      <xdr:rowOff>57150</xdr:rowOff>
    </xdr:from>
    <xdr:to>
      <xdr:col>0</xdr:col>
      <xdr:colOff>571500</xdr:colOff>
      <xdr:row>253</xdr:row>
      <xdr:rowOff>85725</xdr:rowOff>
    </xdr:to>
    <xdr:sp macro="" textlink="">
      <xdr:nvSpPr>
        <xdr:cNvPr id="262" name="AutoShape 384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rrowheads="1"/>
        </xdr:cNvSpPr>
      </xdr:nvSpPr>
      <xdr:spPr bwMode="auto">
        <a:xfrm>
          <a:off x="381000" y="42176700"/>
          <a:ext cx="190500" cy="352425"/>
        </a:xfrm>
        <a:prstGeom prst="downArrow">
          <a:avLst>
            <a:gd name="adj1" fmla="val 50000"/>
            <a:gd name="adj2" fmla="val 462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552450</xdr:colOff>
      <xdr:row>253</xdr:row>
      <xdr:rowOff>123825</xdr:rowOff>
    </xdr:from>
    <xdr:to>
      <xdr:col>1</xdr:col>
      <xdr:colOff>95250</xdr:colOff>
      <xdr:row>254</xdr:row>
      <xdr:rowOff>104775</xdr:rowOff>
    </xdr:to>
    <xdr:sp macro="" textlink="">
      <xdr:nvSpPr>
        <xdr:cNvPr id="263" name="WordArt 385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52450" y="4256722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19050</xdr:colOff>
      <xdr:row>253</xdr:row>
      <xdr:rowOff>133350</xdr:rowOff>
    </xdr:from>
    <xdr:to>
      <xdr:col>3</xdr:col>
      <xdr:colOff>171450</xdr:colOff>
      <xdr:row>254</xdr:row>
      <xdr:rowOff>114300</xdr:rowOff>
    </xdr:to>
    <xdr:sp macro="" textlink="">
      <xdr:nvSpPr>
        <xdr:cNvPr id="264" name="WordArt 386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47850" y="425767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552450</xdr:colOff>
      <xdr:row>253</xdr:row>
      <xdr:rowOff>114300</xdr:rowOff>
    </xdr:from>
    <xdr:to>
      <xdr:col>7</xdr:col>
      <xdr:colOff>95250</xdr:colOff>
      <xdr:row>254</xdr:row>
      <xdr:rowOff>95250</xdr:rowOff>
    </xdr:to>
    <xdr:sp macro="" textlink="">
      <xdr:nvSpPr>
        <xdr:cNvPr id="265" name="WordArt 387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0050" y="425577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66675</xdr:colOff>
      <xdr:row>269</xdr:row>
      <xdr:rowOff>0</xdr:rowOff>
    </xdr:from>
    <xdr:to>
      <xdr:col>3</xdr:col>
      <xdr:colOff>219075</xdr:colOff>
      <xdr:row>269</xdr:row>
      <xdr:rowOff>142875</xdr:rowOff>
    </xdr:to>
    <xdr:sp macro="" textlink="">
      <xdr:nvSpPr>
        <xdr:cNvPr id="266" name="WordArt 388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95475" y="450342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7</xdr:col>
      <xdr:colOff>219075</xdr:colOff>
      <xdr:row>269</xdr:row>
      <xdr:rowOff>47625</xdr:rowOff>
    </xdr:from>
    <xdr:to>
      <xdr:col>8</xdr:col>
      <xdr:colOff>0</xdr:colOff>
      <xdr:row>270</xdr:row>
      <xdr:rowOff>133350</xdr:rowOff>
    </xdr:to>
    <xdr:sp macro="" textlink="">
      <xdr:nvSpPr>
        <xdr:cNvPr id="267" name="WordArt 389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86275" y="450818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6</xdr:col>
      <xdr:colOff>542925</xdr:colOff>
      <xdr:row>267</xdr:row>
      <xdr:rowOff>114300</xdr:rowOff>
    </xdr:from>
    <xdr:to>
      <xdr:col>7</xdr:col>
      <xdr:colOff>85725</xdr:colOff>
      <xdr:row>268</xdr:row>
      <xdr:rowOff>95250</xdr:rowOff>
    </xdr:to>
    <xdr:sp macro="" textlink="">
      <xdr:nvSpPr>
        <xdr:cNvPr id="268" name="WordArt 390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00525" y="448246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533400</xdr:colOff>
      <xdr:row>267</xdr:row>
      <xdr:rowOff>47625</xdr:rowOff>
    </xdr:from>
    <xdr:to>
      <xdr:col>1</xdr:col>
      <xdr:colOff>76200</xdr:colOff>
      <xdr:row>268</xdr:row>
      <xdr:rowOff>28575</xdr:rowOff>
    </xdr:to>
    <xdr:sp macro="" textlink="">
      <xdr:nvSpPr>
        <xdr:cNvPr id="269" name="WordArt 391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33400" y="447579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7</xdr:col>
      <xdr:colOff>428625</xdr:colOff>
      <xdr:row>251</xdr:row>
      <xdr:rowOff>28575</xdr:rowOff>
    </xdr:from>
    <xdr:to>
      <xdr:col>8</xdr:col>
      <xdr:colOff>209550</xdr:colOff>
      <xdr:row>252</xdr:row>
      <xdr:rowOff>114300</xdr:rowOff>
    </xdr:to>
    <xdr:sp macro="" textlink="">
      <xdr:nvSpPr>
        <xdr:cNvPr id="270" name="WordArt 392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95825" y="421481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9</a:t>
          </a:r>
        </a:p>
      </xdr:txBody>
    </xdr:sp>
    <xdr:clientData/>
  </xdr:twoCellAnchor>
  <xdr:twoCellAnchor>
    <xdr:from>
      <xdr:col>4</xdr:col>
      <xdr:colOff>0</xdr:colOff>
      <xdr:row>269</xdr:row>
      <xdr:rowOff>47625</xdr:rowOff>
    </xdr:from>
    <xdr:to>
      <xdr:col>4</xdr:col>
      <xdr:colOff>390525</xdr:colOff>
      <xdr:row>270</xdr:row>
      <xdr:rowOff>133350</xdr:rowOff>
    </xdr:to>
    <xdr:sp macro="" textlink="">
      <xdr:nvSpPr>
        <xdr:cNvPr id="271" name="WordArt 393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438400" y="4508182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8.5</a:t>
          </a:r>
        </a:p>
      </xdr:txBody>
    </xdr:sp>
    <xdr:clientData/>
  </xdr:twoCellAnchor>
  <xdr:twoCellAnchor>
    <xdr:from>
      <xdr:col>0</xdr:col>
      <xdr:colOff>342900</xdr:colOff>
      <xdr:row>269</xdr:row>
      <xdr:rowOff>57150</xdr:rowOff>
    </xdr:from>
    <xdr:to>
      <xdr:col>1</xdr:col>
      <xdr:colOff>123825</xdr:colOff>
      <xdr:row>270</xdr:row>
      <xdr:rowOff>142875</xdr:rowOff>
    </xdr:to>
    <xdr:sp macro="" textlink="">
      <xdr:nvSpPr>
        <xdr:cNvPr id="272" name="WordArt 394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2900" y="45091350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4</a:t>
          </a:r>
        </a:p>
      </xdr:txBody>
    </xdr:sp>
    <xdr:clientData/>
  </xdr:twoCellAnchor>
  <xdr:twoCellAnchor>
    <xdr:from>
      <xdr:col>6</xdr:col>
      <xdr:colOff>504825</xdr:colOff>
      <xdr:row>251</xdr:row>
      <xdr:rowOff>19050</xdr:rowOff>
    </xdr:from>
    <xdr:to>
      <xdr:col>7</xdr:col>
      <xdr:colOff>390525</xdr:colOff>
      <xdr:row>253</xdr:row>
      <xdr:rowOff>104775</xdr:rowOff>
    </xdr:to>
    <xdr:sp macro="" textlink="">
      <xdr:nvSpPr>
        <xdr:cNvPr id="273" name="Line 395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ShapeType="1"/>
        </xdr:cNvSpPr>
      </xdr:nvSpPr>
      <xdr:spPr bwMode="auto">
        <a:xfrm flipV="1">
          <a:off x="4162425" y="4213860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251</xdr:row>
      <xdr:rowOff>0</xdr:rowOff>
    </xdr:from>
    <xdr:to>
      <xdr:col>4</xdr:col>
      <xdr:colOff>114300</xdr:colOff>
      <xdr:row>253</xdr:row>
      <xdr:rowOff>85725</xdr:rowOff>
    </xdr:to>
    <xdr:sp macro="" textlink="">
      <xdr:nvSpPr>
        <xdr:cNvPr id="274" name="Line 396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ShapeType="1"/>
        </xdr:cNvSpPr>
      </xdr:nvSpPr>
      <xdr:spPr bwMode="auto">
        <a:xfrm flipV="1">
          <a:off x="2057400" y="42119550"/>
          <a:ext cx="495300" cy="409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95250</xdr:colOff>
      <xdr:row>268</xdr:row>
      <xdr:rowOff>104775</xdr:rowOff>
    </xdr:from>
    <xdr:to>
      <xdr:col>0</xdr:col>
      <xdr:colOff>504825</xdr:colOff>
      <xdr:row>270</xdr:row>
      <xdr:rowOff>9525</xdr:rowOff>
    </xdr:to>
    <xdr:sp macro="" textlink="">
      <xdr:nvSpPr>
        <xdr:cNvPr id="275" name="Line 397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ShapeType="1"/>
        </xdr:cNvSpPr>
      </xdr:nvSpPr>
      <xdr:spPr bwMode="auto">
        <a:xfrm flipH="1">
          <a:off x="95250" y="44977050"/>
          <a:ext cx="409575" cy="2286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485775</xdr:colOff>
      <xdr:row>268</xdr:row>
      <xdr:rowOff>95250</xdr:rowOff>
    </xdr:from>
    <xdr:to>
      <xdr:col>7</xdr:col>
      <xdr:colOff>142875</xdr:colOff>
      <xdr:row>270</xdr:row>
      <xdr:rowOff>38100</xdr:rowOff>
    </xdr:to>
    <xdr:sp macro="" textlink="">
      <xdr:nvSpPr>
        <xdr:cNvPr id="276" name="Line 398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ShapeType="1"/>
        </xdr:cNvSpPr>
      </xdr:nvSpPr>
      <xdr:spPr bwMode="auto">
        <a:xfrm>
          <a:off x="4143375" y="44967525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238125</xdr:colOff>
      <xdr:row>268</xdr:row>
      <xdr:rowOff>123825</xdr:rowOff>
    </xdr:from>
    <xdr:to>
      <xdr:col>3</xdr:col>
      <xdr:colOff>504825</xdr:colOff>
      <xdr:row>270</xdr:row>
      <xdr:rowOff>66675</xdr:rowOff>
    </xdr:to>
    <xdr:sp macro="" textlink="">
      <xdr:nvSpPr>
        <xdr:cNvPr id="277" name="Line 399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ShapeType="1"/>
        </xdr:cNvSpPr>
      </xdr:nvSpPr>
      <xdr:spPr bwMode="auto">
        <a:xfrm>
          <a:off x="2066925" y="44996100"/>
          <a:ext cx="2667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stealth" w="lg" len="lg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4</xdr:col>
      <xdr:colOff>133350</xdr:colOff>
      <xdr:row>250</xdr:row>
      <xdr:rowOff>133350</xdr:rowOff>
    </xdr:from>
    <xdr:to>
      <xdr:col>4</xdr:col>
      <xdr:colOff>523875</xdr:colOff>
      <xdr:row>252</xdr:row>
      <xdr:rowOff>57150</xdr:rowOff>
    </xdr:to>
    <xdr:sp macro="" textlink="">
      <xdr:nvSpPr>
        <xdr:cNvPr id="278" name="WordArt 400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71750" y="42090975"/>
          <a:ext cx="390525" cy="247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6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xmlns:mc="http://schemas.openxmlformats.org/markup-compatibility/2006" xmlns:a14="http://schemas.microsoft.com/office/drawing/2010/main" val="FF0000" mc:Ignorable="a14" a14:legacySpreadsheetColorIndex="10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8</a:t>
          </a:r>
        </a:p>
      </xdr:txBody>
    </xdr:sp>
    <xdr:clientData/>
  </xdr:twoCellAnchor>
  <xdr:twoCellAnchor>
    <xdr:from>
      <xdr:col>0</xdr:col>
      <xdr:colOff>571500</xdr:colOff>
      <xdr:row>251</xdr:row>
      <xdr:rowOff>9525</xdr:rowOff>
    </xdr:from>
    <xdr:to>
      <xdr:col>1</xdr:col>
      <xdr:colOff>600075</xdr:colOff>
      <xdr:row>253</xdr:row>
      <xdr:rowOff>9525</xdr:rowOff>
    </xdr:to>
    <xdr:sp macro="" textlink="">
      <xdr:nvSpPr>
        <xdr:cNvPr id="279" name="WordArt 401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71500" y="42129075"/>
          <a:ext cx="638175" cy="3238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AU" sz="20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38 L/s</a:t>
          </a:r>
          <a:endParaRPr lang="el-GR" sz="2000" i="1" kern="10" spc="0">
            <a:ln w="19050">
              <a:solidFill>
                <a:srgbClr val="99CCFF"/>
              </a:solidFill>
              <a:round/>
              <a:headEnd/>
              <a:tailEnd/>
            </a:ln>
            <a:solidFill>
              <a:srgbClr val="0066CC"/>
            </a:solidFill>
            <a:effectLst>
              <a:outerShdw dist="35921" dir="2700000" algn="ctr" rotWithShape="0">
                <a:srgbClr val="990000"/>
              </a:outerShdw>
            </a:effectLst>
            <a:latin typeface="Impact" panose="020B0806030902050204" pitchFamily="34" charset="0"/>
          </a:endParaRPr>
        </a:p>
      </xdr:txBody>
    </xdr:sp>
    <xdr:clientData/>
  </xdr:twoCellAnchor>
  <xdr:twoCellAnchor>
    <xdr:from>
      <xdr:col>0</xdr:col>
      <xdr:colOff>581025</xdr:colOff>
      <xdr:row>258</xdr:row>
      <xdr:rowOff>133350</xdr:rowOff>
    </xdr:from>
    <xdr:to>
      <xdr:col>0</xdr:col>
      <xdr:colOff>581025</xdr:colOff>
      <xdr:row>262</xdr:row>
      <xdr:rowOff>76200</xdr:rowOff>
    </xdr:to>
    <xdr:sp macro="" textlink="">
      <xdr:nvSpPr>
        <xdr:cNvPr id="280" name="Line 402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ShapeType="1"/>
        </xdr:cNvSpPr>
      </xdr:nvSpPr>
      <xdr:spPr bwMode="auto">
        <a:xfrm>
          <a:off x="581025" y="43386375"/>
          <a:ext cx="0" cy="590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254</xdr:row>
      <xdr:rowOff>38100</xdr:rowOff>
    </xdr:from>
    <xdr:to>
      <xdr:col>2</xdr:col>
      <xdr:colOff>38100</xdr:colOff>
      <xdr:row>254</xdr:row>
      <xdr:rowOff>38100</xdr:rowOff>
    </xdr:to>
    <xdr:sp macro="" textlink="">
      <xdr:nvSpPr>
        <xdr:cNvPr id="281" name="Line 403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ShapeType="1"/>
        </xdr:cNvSpPr>
      </xdr:nvSpPr>
      <xdr:spPr bwMode="auto">
        <a:xfrm>
          <a:off x="895350" y="42643425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295275</xdr:colOff>
      <xdr:row>258</xdr:row>
      <xdr:rowOff>76200</xdr:rowOff>
    </xdr:from>
    <xdr:to>
      <xdr:col>3</xdr:col>
      <xdr:colOff>295275</xdr:colOff>
      <xdr:row>261</xdr:row>
      <xdr:rowOff>28575</xdr:rowOff>
    </xdr:to>
    <xdr:sp macro="" textlink="">
      <xdr:nvSpPr>
        <xdr:cNvPr id="282" name="Line 404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ShapeType="1"/>
        </xdr:cNvSpPr>
      </xdr:nvSpPr>
      <xdr:spPr bwMode="auto">
        <a:xfrm>
          <a:off x="2124075" y="43329225"/>
          <a:ext cx="0" cy="438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254</xdr:row>
      <xdr:rowOff>38100</xdr:rowOff>
    </xdr:from>
    <xdr:to>
      <xdr:col>5</xdr:col>
      <xdr:colOff>114300</xdr:colOff>
      <xdr:row>254</xdr:row>
      <xdr:rowOff>38100</xdr:rowOff>
    </xdr:to>
    <xdr:sp macro="" textlink="">
      <xdr:nvSpPr>
        <xdr:cNvPr id="283" name="Line 405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ShapeType="1"/>
        </xdr:cNvSpPr>
      </xdr:nvSpPr>
      <xdr:spPr bwMode="auto">
        <a:xfrm>
          <a:off x="2638425" y="42643425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257</xdr:row>
      <xdr:rowOff>123825</xdr:rowOff>
    </xdr:from>
    <xdr:to>
      <xdr:col>7</xdr:col>
      <xdr:colOff>0</xdr:colOff>
      <xdr:row>261</xdr:row>
      <xdr:rowOff>104775</xdr:rowOff>
    </xdr:to>
    <xdr:sp macro="" textlink="">
      <xdr:nvSpPr>
        <xdr:cNvPr id="284" name="Line 406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ShapeType="1"/>
        </xdr:cNvSpPr>
      </xdr:nvSpPr>
      <xdr:spPr bwMode="auto">
        <a:xfrm>
          <a:off x="4267200" y="43214925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257175</xdr:colOff>
      <xdr:row>254</xdr:row>
      <xdr:rowOff>85725</xdr:rowOff>
    </xdr:from>
    <xdr:to>
      <xdr:col>2</xdr:col>
      <xdr:colOff>371475</xdr:colOff>
      <xdr:row>257</xdr:row>
      <xdr:rowOff>0</xdr:rowOff>
    </xdr:to>
    <xdr:sp macro="" textlink="">
      <xdr:nvSpPr>
        <xdr:cNvPr id="285" name="WordArt 407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66775" y="42691050"/>
          <a:ext cx="723900" cy="4000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20,94</a:t>
          </a:r>
        </a:p>
      </xdr:txBody>
    </xdr:sp>
    <xdr:clientData/>
  </xdr:twoCellAnchor>
  <xdr:twoCellAnchor>
    <xdr:from>
      <xdr:col>0</xdr:col>
      <xdr:colOff>38100</xdr:colOff>
      <xdr:row>259</xdr:row>
      <xdr:rowOff>28575</xdr:rowOff>
    </xdr:from>
    <xdr:to>
      <xdr:col>0</xdr:col>
      <xdr:colOff>533400</xdr:colOff>
      <xdr:row>260</xdr:row>
      <xdr:rowOff>142875</xdr:rowOff>
    </xdr:to>
    <xdr:sp macro="" textlink="">
      <xdr:nvSpPr>
        <xdr:cNvPr id="286" name="WordArt 408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100" y="43443525"/>
          <a:ext cx="4953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17,06</a:t>
          </a:r>
        </a:p>
      </xdr:txBody>
    </xdr:sp>
    <xdr:clientData/>
  </xdr:twoCellAnchor>
  <xdr:twoCellAnchor>
    <xdr:from>
      <xdr:col>4</xdr:col>
      <xdr:colOff>247650</xdr:colOff>
      <xdr:row>254</xdr:row>
      <xdr:rowOff>104775</xdr:rowOff>
    </xdr:from>
    <xdr:to>
      <xdr:col>5</xdr:col>
      <xdr:colOff>171450</xdr:colOff>
      <xdr:row>256</xdr:row>
      <xdr:rowOff>57150</xdr:rowOff>
    </xdr:to>
    <xdr:sp macro="" textlink="">
      <xdr:nvSpPr>
        <xdr:cNvPr id="287" name="WordArt 409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86050" y="42710100"/>
          <a:ext cx="5334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10,41</a:t>
          </a:r>
        </a:p>
      </xdr:txBody>
    </xdr:sp>
    <xdr:clientData/>
  </xdr:twoCellAnchor>
  <xdr:twoCellAnchor>
    <xdr:from>
      <xdr:col>7</xdr:col>
      <xdr:colOff>85725</xdr:colOff>
      <xdr:row>258</xdr:row>
      <xdr:rowOff>95250</xdr:rowOff>
    </xdr:from>
    <xdr:to>
      <xdr:col>7</xdr:col>
      <xdr:colOff>495300</xdr:colOff>
      <xdr:row>260</xdr:row>
      <xdr:rowOff>47625</xdr:rowOff>
    </xdr:to>
    <xdr:sp macro="" textlink="">
      <xdr:nvSpPr>
        <xdr:cNvPr id="288" name="WordArt 410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52925" y="43348275"/>
          <a:ext cx="409575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1,41</a:t>
          </a:r>
        </a:p>
      </xdr:txBody>
    </xdr:sp>
    <xdr:clientData/>
  </xdr:twoCellAnchor>
  <xdr:twoCellAnchor>
    <xdr:from>
      <xdr:col>3</xdr:col>
      <xdr:colOff>352425</xdr:colOff>
      <xdr:row>259</xdr:row>
      <xdr:rowOff>0</xdr:rowOff>
    </xdr:from>
    <xdr:to>
      <xdr:col>4</xdr:col>
      <xdr:colOff>276225</xdr:colOff>
      <xdr:row>261</xdr:row>
      <xdr:rowOff>38100</xdr:rowOff>
    </xdr:to>
    <xdr:sp macro="" textlink="">
      <xdr:nvSpPr>
        <xdr:cNvPr id="289" name="WordArt 411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181225" y="43414950"/>
          <a:ext cx="533400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2,53 </a:t>
          </a:r>
        </a:p>
      </xdr:txBody>
    </xdr:sp>
    <xdr:clientData/>
  </xdr:twoCellAnchor>
  <xdr:twoCellAnchor>
    <xdr:from>
      <xdr:col>1</xdr:col>
      <xdr:colOff>371475</xdr:colOff>
      <xdr:row>266</xdr:row>
      <xdr:rowOff>0</xdr:rowOff>
    </xdr:from>
    <xdr:to>
      <xdr:col>2</xdr:col>
      <xdr:colOff>295275</xdr:colOff>
      <xdr:row>267</xdr:row>
      <xdr:rowOff>114300</xdr:rowOff>
    </xdr:to>
    <xdr:sp macro="" textlink="">
      <xdr:nvSpPr>
        <xdr:cNvPr id="290" name="WordArt 412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981075" y="44548425"/>
          <a:ext cx="5334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13,06</a:t>
          </a:r>
        </a:p>
      </xdr:txBody>
    </xdr:sp>
    <xdr:clientData/>
  </xdr:twoCellAnchor>
  <xdr:twoCellAnchor>
    <xdr:from>
      <xdr:col>1</xdr:col>
      <xdr:colOff>390525</xdr:colOff>
      <xdr:row>268</xdr:row>
      <xdr:rowOff>28575</xdr:rowOff>
    </xdr:from>
    <xdr:to>
      <xdr:col>2</xdr:col>
      <xdr:colOff>381000</xdr:colOff>
      <xdr:row>268</xdr:row>
      <xdr:rowOff>28575</xdr:rowOff>
    </xdr:to>
    <xdr:sp macro="" textlink="">
      <xdr:nvSpPr>
        <xdr:cNvPr id="291" name="Line 413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ShapeType="1"/>
        </xdr:cNvSpPr>
      </xdr:nvSpPr>
      <xdr:spPr bwMode="auto">
        <a:xfrm>
          <a:off x="1000125" y="4490085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268</xdr:row>
      <xdr:rowOff>19050</xdr:rowOff>
    </xdr:from>
    <xdr:to>
      <xdr:col>5</xdr:col>
      <xdr:colOff>447675</xdr:colOff>
      <xdr:row>268</xdr:row>
      <xdr:rowOff>19050</xdr:rowOff>
    </xdr:to>
    <xdr:sp macro="" textlink="">
      <xdr:nvSpPr>
        <xdr:cNvPr id="292" name="Line 414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ShapeType="1"/>
        </xdr:cNvSpPr>
      </xdr:nvSpPr>
      <xdr:spPr bwMode="auto">
        <a:xfrm>
          <a:off x="2981325" y="4489132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476250</xdr:colOff>
      <xdr:row>266</xdr:row>
      <xdr:rowOff>0</xdr:rowOff>
    </xdr:from>
    <xdr:to>
      <xdr:col>5</xdr:col>
      <xdr:colOff>476250</xdr:colOff>
      <xdr:row>267</xdr:row>
      <xdr:rowOff>114300</xdr:rowOff>
    </xdr:to>
    <xdr:sp macro="" textlink="">
      <xdr:nvSpPr>
        <xdr:cNvPr id="293" name="WordArt 415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914650" y="44548425"/>
          <a:ext cx="609600" cy="2762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19050">
                <a:solidFill>
                  <a:srgbClr val="99CCFF"/>
                </a:solidFill>
                <a:round/>
                <a:headEnd/>
                <a:tailEnd/>
              </a:ln>
              <a:solidFill>
                <a:srgbClr val="0066CC"/>
              </a:solidFill>
              <a:effectLst>
                <a:outerShdw dist="35921" dir="2700000" algn="ctr" rotWithShape="0">
                  <a:srgbClr val="990000"/>
                </a:outerShdw>
              </a:effectLst>
              <a:latin typeface="Impact" panose="020B0806030902050204" pitchFamily="34" charset="0"/>
            </a:rPr>
            <a:t>7,09</a:t>
          </a:r>
        </a:p>
      </xdr:txBody>
    </xdr:sp>
    <xdr:clientData/>
  </xdr:twoCellAnchor>
  <xdr:twoCellAnchor>
    <xdr:from>
      <xdr:col>4</xdr:col>
      <xdr:colOff>457200</xdr:colOff>
      <xdr:row>260</xdr:row>
      <xdr:rowOff>142875</xdr:rowOff>
    </xdr:from>
    <xdr:to>
      <xdr:col>5</xdr:col>
      <xdr:colOff>142875</xdr:colOff>
      <xdr:row>262</xdr:row>
      <xdr:rowOff>57150</xdr:rowOff>
    </xdr:to>
    <xdr:sp macro="" textlink="">
      <xdr:nvSpPr>
        <xdr:cNvPr id="294" name="AutoShape 416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rrowheads="1"/>
        </xdr:cNvSpPr>
      </xdr:nvSpPr>
      <xdr:spPr bwMode="auto">
        <a:xfrm>
          <a:off x="2895600" y="43719750"/>
          <a:ext cx="295275" cy="238125"/>
        </a:xfrm>
        <a:prstGeom prst="plus">
          <a:avLst>
            <a:gd name="adj" fmla="val 2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259</xdr:row>
      <xdr:rowOff>142875</xdr:rowOff>
    </xdr:from>
    <xdr:to>
      <xdr:col>2</xdr:col>
      <xdr:colOff>200025</xdr:colOff>
      <xdr:row>261</xdr:row>
      <xdr:rowOff>57150</xdr:rowOff>
    </xdr:to>
    <xdr:sp macro="" textlink="">
      <xdr:nvSpPr>
        <xdr:cNvPr id="295" name="AutoShape 417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rrowheads="1"/>
        </xdr:cNvSpPr>
      </xdr:nvSpPr>
      <xdr:spPr bwMode="auto">
        <a:xfrm>
          <a:off x="1123950" y="43557825"/>
          <a:ext cx="295275" cy="238125"/>
        </a:xfrm>
        <a:prstGeom prst="plus">
          <a:avLst>
            <a:gd name="adj" fmla="val 2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276225</xdr:colOff>
      <xdr:row>258</xdr:row>
      <xdr:rowOff>19050</xdr:rowOff>
    </xdr:from>
    <xdr:to>
      <xdr:col>5</xdr:col>
      <xdr:colOff>400050</xdr:colOff>
      <xdr:row>265</xdr:row>
      <xdr:rowOff>104775</xdr:rowOff>
    </xdr:to>
    <xdr:sp macro="" textlink="">
      <xdr:nvSpPr>
        <xdr:cNvPr id="296" name="AutoShape 418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rrowheads="1"/>
        </xdr:cNvSpPr>
      </xdr:nvSpPr>
      <xdr:spPr bwMode="auto">
        <a:xfrm>
          <a:off x="2714625" y="43272075"/>
          <a:ext cx="733425" cy="1219200"/>
        </a:xfrm>
        <a:prstGeom prst="curvedLeftArrow">
          <a:avLst>
            <a:gd name="adj1" fmla="val 33247"/>
            <a:gd name="adj2" fmla="val 66494"/>
            <a:gd name="adj3" fmla="val 3333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409575</xdr:colOff>
      <xdr:row>257</xdr:row>
      <xdr:rowOff>47625</xdr:rowOff>
    </xdr:from>
    <xdr:to>
      <xdr:col>2</xdr:col>
      <xdr:colOff>533400</xdr:colOff>
      <xdr:row>264</xdr:row>
      <xdr:rowOff>133350</xdr:rowOff>
    </xdr:to>
    <xdr:sp macro="" textlink="">
      <xdr:nvSpPr>
        <xdr:cNvPr id="297" name="AutoShape 419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rrowheads="1"/>
        </xdr:cNvSpPr>
      </xdr:nvSpPr>
      <xdr:spPr bwMode="auto">
        <a:xfrm>
          <a:off x="1019175" y="43138725"/>
          <a:ext cx="733425" cy="1219200"/>
        </a:xfrm>
        <a:prstGeom prst="curvedLeftArrow">
          <a:avLst>
            <a:gd name="adj1" fmla="val 33247"/>
            <a:gd name="adj2" fmla="val 66494"/>
            <a:gd name="adj3" fmla="val 3333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228600</xdr:colOff>
      <xdr:row>263</xdr:row>
      <xdr:rowOff>123825</xdr:rowOff>
    </xdr:from>
    <xdr:to>
      <xdr:col>3</xdr:col>
      <xdr:colOff>152400</xdr:colOff>
      <xdr:row>265</xdr:row>
      <xdr:rowOff>114300</xdr:rowOff>
    </xdr:to>
    <xdr:sp macro="" textlink="">
      <xdr:nvSpPr>
        <xdr:cNvPr id="298" name="WordArt 420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447800" y="44186475"/>
          <a:ext cx="53340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 panose="020B0A04020102020204" pitchFamily="34" charset="0"/>
            </a:rPr>
            <a:t>βρ. Ι</a:t>
          </a:r>
        </a:p>
      </xdr:txBody>
    </xdr:sp>
    <xdr:clientData/>
  </xdr:twoCellAnchor>
  <xdr:twoCellAnchor>
    <xdr:from>
      <xdr:col>5</xdr:col>
      <xdr:colOff>428625</xdr:colOff>
      <xdr:row>263</xdr:row>
      <xdr:rowOff>66675</xdr:rowOff>
    </xdr:from>
    <xdr:to>
      <xdr:col>6</xdr:col>
      <xdr:colOff>352425</xdr:colOff>
      <xdr:row>265</xdr:row>
      <xdr:rowOff>57150</xdr:rowOff>
    </xdr:to>
    <xdr:sp macro="" textlink="">
      <xdr:nvSpPr>
        <xdr:cNvPr id="299" name="WordArt 421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476625" y="44129325"/>
          <a:ext cx="533400" cy="3143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800" i="1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 panose="020B0A04020102020204" pitchFamily="34" charset="0"/>
            </a:rPr>
            <a:t>βρ. ΙΙ</a:t>
          </a:r>
        </a:p>
      </xdr:txBody>
    </xdr:sp>
    <xdr:clientData/>
  </xdr:twoCellAnchor>
  <xdr:twoCellAnchor>
    <xdr:from>
      <xdr:col>3</xdr:col>
      <xdr:colOff>219075</xdr:colOff>
      <xdr:row>285</xdr:row>
      <xdr:rowOff>104775</xdr:rowOff>
    </xdr:from>
    <xdr:to>
      <xdr:col>3</xdr:col>
      <xdr:colOff>219075</xdr:colOff>
      <xdr:row>300</xdr:row>
      <xdr:rowOff>95250</xdr:rowOff>
    </xdr:to>
    <xdr:sp macro="" textlink="">
      <xdr:nvSpPr>
        <xdr:cNvPr id="300" name="Line 422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>
          <a:spLocks noChangeShapeType="1"/>
        </xdr:cNvSpPr>
      </xdr:nvSpPr>
      <xdr:spPr bwMode="auto">
        <a:xfrm>
          <a:off x="2047875" y="47748825"/>
          <a:ext cx="0" cy="241935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219075</xdr:colOff>
      <xdr:row>300</xdr:row>
      <xdr:rowOff>104775</xdr:rowOff>
    </xdr:from>
    <xdr:to>
      <xdr:col>6</xdr:col>
      <xdr:colOff>485775</xdr:colOff>
      <xdr:row>300</xdr:row>
      <xdr:rowOff>104775</xdr:rowOff>
    </xdr:to>
    <xdr:sp macro="" textlink="">
      <xdr:nvSpPr>
        <xdr:cNvPr id="301" name="Line 423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>
          <a:spLocks noChangeShapeType="1"/>
        </xdr:cNvSpPr>
      </xdr:nvSpPr>
      <xdr:spPr bwMode="auto">
        <a:xfrm>
          <a:off x="2047875" y="50177700"/>
          <a:ext cx="2095500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495300</xdr:colOff>
      <xdr:row>300</xdr:row>
      <xdr:rowOff>104775</xdr:rowOff>
    </xdr:from>
    <xdr:to>
      <xdr:col>3</xdr:col>
      <xdr:colOff>219075</xdr:colOff>
      <xdr:row>300</xdr:row>
      <xdr:rowOff>104775</xdr:rowOff>
    </xdr:to>
    <xdr:sp macro="" textlink="">
      <xdr:nvSpPr>
        <xdr:cNvPr id="302" name="Line 424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>
          <a:spLocks noChangeShapeType="1"/>
        </xdr:cNvSpPr>
      </xdr:nvSpPr>
      <xdr:spPr bwMode="auto">
        <a:xfrm flipH="1">
          <a:off x="495300" y="50177700"/>
          <a:ext cx="15525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</xdr:col>
      <xdr:colOff>209550</xdr:colOff>
      <xdr:row>285</xdr:row>
      <xdr:rowOff>95250</xdr:rowOff>
    </xdr:from>
    <xdr:to>
      <xdr:col>6</xdr:col>
      <xdr:colOff>504825</xdr:colOff>
      <xdr:row>285</xdr:row>
      <xdr:rowOff>95250</xdr:rowOff>
    </xdr:to>
    <xdr:sp macro="" textlink="">
      <xdr:nvSpPr>
        <xdr:cNvPr id="303" name="Line 425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>
          <a:spLocks noChangeShapeType="1"/>
        </xdr:cNvSpPr>
      </xdr:nvSpPr>
      <xdr:spPr bwMode="auto">
        <a:xfrm>
          <a:off x="2038350" y="47739300"/>
          <a:ext cx="212407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6</xdr:col>
      <xdr:colOff>495300</xdr:colOff>
      <xdr:row>285</xdr:row>
      <xdr:rowOff>85725</xdr:rowOff>
    </xdr:from>
    <xdr:to>
      <xdr:col>6</xdr:col>
      <xdr:colOff>495300</xdr:colOff>
      <xdr:row>300</xdr:row>
      <xdr:rowOff>95250</xdr:rowOff>
    </xdr:to>
    <xdr:sp macro="" textlink="">
      <xdr:nvSpPr>
        <xdr:cNvPr id="304" name="Line 426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>
          <a:spLocks noChangeShapeType="1"/>
        </xdr:cNvSpPr>
      </xdr:nvSpPr>
      <xdr:spPr bwMode="auto">
        <a:xfrm>
          <a:off x="4152900" y="47729775"/>
          <a:ext cx="0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485775</xdr:colOff>
      <xdr:row>285</xdr:row>
      <xdr:rowOff>95250</xdr:rowOff>
    </xdr:from>
    <xdr:to>
      <xdr:col>3</xdr:col>
      <xdr:colOff>228600</xdr:colOff>
      <xdr:row>285</xdr:row>
      <xdr:rowOff>95250</xdr:rowOff>
    </xdr:to>
    <xdr:sp macro="" textlink="">
      <xdr:nvSpPr>
        <xdr:cNvPr id="305" name="Line 427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>
          <a:spLocks noChangeShapeType="1"/>
        </xdr:cNvSpPr>
      </xdr:nvSpPr>
      <xdr:spPr bwMode="auto">
        <a:xfrm flipH="1">
          <a:off x="485775" y="47739300"/>
          <a:ext cx="1571625" cy="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466725</xdr:colOff>
      <xdr:row>285</xdr:row>
      <xdr:rowOff>85725</xdr:rowOff>
    </xdr:from>
    <xdr:to>
      <xdr:col>0</xdr:col>
      <xdr:colOff>476250</xdr:colOff>
      <xdr:row>300</xdr:row>
      <xdr:rowOff>95250</xdr:rowOff>
    </xdr:to>
    <xdr:sp macro="" textlink="">
      <xdr:nvSpPr>
        <xdr:cNvPr id="306" name="Line 428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ShapeType="1"/>
        </xdr:cNvSpPr>
      </xdr:nvSpPr>
      <xdr:spPr bwMode="auto">
        <a:xfrm flipH="1">
          <a:off x="466725" y="47729775"/>
          <a:ext cx="9525" cy="2438400"/>
        </a:xfrm>
        <a:prstGeom prst="line">
          <a:avLst/>
        </a:prstGeom>
        <a:noFill/>
        <a:ln w="25400">
          <a:solidFill>
            <a:srgbClr xmlns:mc="http://schemas.openxmlformats.org/markup-compatibility/2006" xmlns:a14="http://schemas.microsoft.com/office/drawing/2010/main" val="0000FF" mc:Ignorable="a14" a14:legacySpreadsheetColorIndex="39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285750</xdr:colOff>
      <xdr:row>285</xdr:row>
      <xdr:rowOff>123825</xdr:rowOff>
    </xdr:from>
    <xdr:to>
      <xdr:col>0</xdr:col>
      <xdr:colOff>438150</xdr:colOff>
      <xdr:row>286</xdr:row>
      <xdr:rowOff>104775</xdr:rowOff>
    </xdr:to>
    <xdr:sp macro="" textlink="">
      <xdr:nvSpPr>
        <xdr:cNvPr id="307" name="WordArt 430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5750" y="477678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Κο</a:t>
          </a:r>
        </a:p>
      </xdr:txBody>
    </xdr:sp>
    <xdr:clientData/>
  </xdr:twoCellAnchor>
  <xdr:twoCellAnchor>
    <xdr:from>
      <xdr:col>3</xdr:col>
      <xdr:colOff>19050</xdr:colOff>
      <xdr:row>285</xdr:row>
      <xdr:rowOff>133350</xdr:rowOff>
    </xdr:from>
    <xdr:to>
      <xdr:col>3</xdr:col>
      <xdr:colOff>171450</xdr:colOff>
      <xdr:row>286</xdr:row>
      <xdr:rowOff>114300</xdr:rowOff>
    </xdr:to>
    <xdr:sp macro="" textlink="">
      <xdr:nvSpPr>
        <xdr:cNvPr id="308" name="WordArt 431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47850" y="477774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Κ1</a:t>
          </a:r>
        </a:p>
      </xdr:txBody>
    </xdr:sp>
    <xdr:clientData/>
  </xdr:twoCellAnchor>
  <xdr:twoCellAnchor>
    <xdr:from>
      <xdr:col>6</xdr:col>
      <xdr:colOff>552450</xdr:colOff>
      <xdr:row>285</xdr:row>
      <xdr:rowOff>114300</xdr:rowOff>
    </xdr:from>
    <xdr:to>
      <xdr:col>7</xdr:col>
      <xdr:colOff>95250</xdr:colOff>
      <xdr:row>286</xdr:row>
      <xdr:rowOff>95250</xdr:rowOff>
    </xdr:to>
    <xdr:sp macro="" textlink="">
      <xdr:nvSpPr>
        <xdr:cNvPr id="309" name="WordArt 432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0050" y="477583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Κ2</a:t>
          </a:r>
        </a:p>
      </xdr:txBody>
    </xdr:sp>
    <xdr:clientData/>
  </xdr:twoCellAnchor>
  <xdr:twoCellAnchor>
    <xdr:from>
      <xdr:col>3</xdr:col>
      <xdr:colOff>66675</xdr:colOff>
      <xdr:row>301</xdr:row>
      <xdr:rowOff>0</xdr:rowOff>
    </xdr:from>
    <xdr:to>
      <xdr:col>3</xdr:col>
      <xdr:colOff>219075</xdr:colOff>
      <xdr:row>301</xdr:row>
      <xdr:rowOff>142875</xdr:rowOff>
    </xdr:to>
    <xdr:sp macro="" textlink="">
      <xdr:nvSpPr>
        <xdr:cNvPr id="310" name="WordArt 43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895475" y="5023485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Κ4</a:t>
          </a:r>
        </a:p>
      </xdr:txBody>
    </xdr:sp>
    <xdr:clientData/>
  </xdr:twoCellAnchor>
  <xdr:twoCellAnchor>
    <xdr:from>
      <xdr:col>6</xdr:col>
      <xdr:colOff>333375</xdr:colOff>
      <xdr:row>300</xdr:row>
      <xdr:rowOff>133350</xdr:rowOff>
    </xdr:from>
    <xdr:to>
      <xdr:col>6</xdr:col>
      <xdr:colOff>485775</xdr:colOff>
      <xdr:row>301</xdr:row>
      <xdr:rowOff>114300</xdr:rowOff>
    </xdr:to>
    <xdr:sp macro="" textlink="">
      <xdr:nvSpPr>
        <xdr:cNvPr id="311" name="WordArt 435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990975" y="50206275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Κ3</a:t>
          </a:r>
        </a:p>
      </xdr:txBody>
    </xdr:sp>
    <xdr:clientData/>
  </xdr:twoCellAnchor>
  <xdr:twoCellAnchor>
    <xdr:from>
      <xdr:col>0</xdr:col>
      <xdr:colOff>257175</xdr:colOff>
      <xdr:row>300</xdr:row>
      <xdr:rowOff>142875</xdr:rowOff>
    </xdr:from>
    <xdr:to>
      <xdr:col>0</xdr:col>
      <xdr:colOff>409575</xdr:colOff>
      <xdr:row>301</xdr:row>
      <xdr:rowOff>123825</xdr:rowOff>
    </xdr:to>
    <xdr:sp macro="" textlink="">
      <xdr:nvSpPr>
        <xdr:cNvPr id="312" name="WordArt 436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7175" y="50215800"/>
          <a:ext cx="152400" cy="14287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 panose="020B0A04020102020204" pitchFamily="34" charset="0"/>
            </a:rPr>
            <a:t>Κ5</a:t>
          </a:r>
        </a:p>
      </xdr:txBody>
    </xdr:sp>
    <xdr:clientData/>
  </xdr:twoCellAnchor>
  <xdr:twoCellAnchor>
    <xdr:from>
      <xdr:col>0</xdr:col>
      <xdr:colOff>581025</xdr:colOff>
      <xdr:row>290</xdr:row>
      <xdr:rowOff>133350</xdr:rowOff>
    </xdr:from>
    <xdr:to>
      <xdr:col>0</xdr:col>
      <xdr:colOff>581025</xdr:colOff>
      <xdr:row>294</xdr:row>
      <xdr:rowOff>76200</xdr:rowOff>
    </xdr:to>
    <xdr:sp macro="" textlink="">
      <xdr:nvSpPr>
        <xdr:cNvPr id="313" name="Line 447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ShapeType="1"/>
        </xdr:cNvSpPr>
      </xdr:nvSpPr>
      <xdr:spPr bwMode="auto">
        <a:xfrm>
          <a:off x="581025" y="48587025"/>
          <a:ext cx="0" cy="5905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286</xdr:row>
      <xdr:rowOff>38100</xdr:rowOff>
    </xdr:from>
    <xdr:to>
      <xdr:col>2</xdr:col>
      <xdr:colOff>38100</xdr:colOff>
      <xdr:row>286</xdr:row>
      <xdr:rowOff>38100</xdr:rowOff>
    </xdr:to>
    <xdr:sp macro="" textlink="">
      <xdr:nvSpPr>
        <xdr:cNvPr id="314" name="Line 448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ShapeType="1"/>
        </xdr:cNvSpPr>
      </xdr:nvSpPr>
      <xdr:spPr bwMode="auto">
        <a:xfrm>
          <a:off x="895350" y="47844075"/>
          <a:ext cx="3619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295275</xdr:colOff>
      <xdr:row>290</xdr:row>
      <xdr:rowOff>76200</xdr:rowOff>
    </xdr:from>
    <xdr:to>
      <xdr:col>3</xdr:col>
      <xdr:colOff>295275</xdr:colOff>
      <xdr:row>293</xdr:row>
      <xdr:rowOff>28575</xdr:rowOff>
    </xdr:to>
    <xdr:sp macro="" textlink="">
      <xdr:nvSpPr>
        <xdr:cNvPr id="315" name="Line 449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ShapeType="1"/>
        </xdr:cNvSpPr>
      </xdr:nvSpPr>
      <xdr:spPr bwMode="auto">
        <a:xfrm>
          <a:off x="2124075" y="48529875"/>
          <a:ext cx="0" cy="4381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200025</xdr:colOff>
      <xdr:row>286</xdr:row>
      <xdr:rowOff>38100</xdr:rowOff>
    </xdr:from>
    <xdr:to>
      <xdr:col>5</xdr:col>
      <xdr:colOff>114300</xdr:colOff>
      <xdr:row>286</xdr:row>
      <xdr:rowOff>38100</xdr:rowOff>
    </xdr:to>
    <xdr:sp macro="" textlink="">
      <xdr:nvSpPr>
        <xdr:cNvPr id="316" name="Line 450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ShapeType="1"/>
        </xdr:cNvSpPr>
      </xdr:nvSpPr>
      <xdr:spPr bwMode="auto">
        <a:xfrm>
          <a:off x="2638425" y="47844075"/>
          <a:ext cx="5238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289</xdr:row>
      <xdr:rowOff>123825</xdr:rowOff>
    </xdr:from>
    <xdr:to>
      <xdr:col>7</xdr:col>
      <xdr:colOff>0</xdr:colOff>
      <xdr:row>293</xdr:row>
      <xdr:rowOff>104775</xdr:rowOff>
    </xdr:to>
    <xdr:sp macro="" textlink="">
      <xdr:nvSpPr>
        <xdr:cNvPr id="317" name="Line 451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ShapeType="1"/>
        </xdr:cNvSpPr>
      </xdr:nvSpPr>
      <xdr:spPr bwMode="auto">
        <a:xfrm>
          <a:off x="4267200" y="48415575"/>
          <a:ext cx="0" cy="628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390525</xdr:colOff>
      <xdr:row>300</xdr:row>
      <xdr:rowOff>28575</xdr:rowOff>
    </xdr:from>
    <xdr:to>
      <xdr:col>2</xdr:col>
      <xdr:colOff>381000</xdr:colOff>
      <xdr:row>300</xdr:row>
      <xdr:rowOff>28575</xdr:rowOff>
    </xdr:to>
    <xdr:sp macro="" textlink="">
      <xdr:nvSpPr>
        <xdr:cNvPr id="318" name="Line 458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ShapeType="1"/>
        </xdr:cNvSpPr>
      </xdr:nvSpPr>
      <xdr:spPr bwMode="auto">
        <a:xfrm>
          <a:off x="1000125" y="50101500"/>
          <a:ext cx="6000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542925</xdr:colOff>
      <xdr:row>300</xdr:row>
      <xdr:rowOff>19050</xdr:rowOff>
    </xdr:from>
    <xdr:to>
      <xdr:col>5</xdr:col>
      <xdr:colOff>447675</xdr:colOff>
      <xdr:row>300</xdr:row>
      <xdr:rowOff>19050</xdr:rowOff>
    </xdr:to>
    <xdr:sp macro="" textlink="">
      <xdr:nvSpPr>
        <xdr:cNvPr id="319" name="Line 459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ShapeType="1"/>
        </xdr:cNvSpPr>
      </xdr:nvSpPr>
      <xdr:spPr bwMode="auto">
        <a:xfrm>
          <a:off x="2981325" y="50091975"/>
          <a:ext cx="5143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295275</xdr:colOff>
      <xdr:row>286</xdr:row>
      <xdr:rowOff>95250</xdr:rowOff>
    </xdr:from>
    <xdr:to>
      <xdr:col>2</xdr:col>
      <xdr:colOff>266700</xdr:colOff>
      <xdr:row>287</xdr:row>
      <xdr:rowOff>114300</xdr:rowOff>
    </xdr:to>
    <xdr:sp macro="" textlink="">
      <xdr:nvSpPr>
        <xdr:cNvPr id="320" name="Text Box 46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904875" y="47901225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1,04m/s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238125</xdr:colOff>
      <xdr:row>284</xdr:row>
      <xdr:rowOff>9525</xdr:rowOff>
    </xdr:from>
    <xdr:to>
      <xdr:col>3</xdr:col>
      <xdr:colOff>38100</xdr:colOff>
      <xdr:row>285</xdr:row>
      <xdr:rowOff>28575</xdr:rowOff>
    </xdr:to>
    <xdr:sp macro="" textlink="">
      <xdr:nvSpPr>
        <xdr:cNvPr id="321" name="Text Box 470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847725" y="47491650"/>
          <a:ext cx="1019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Φ160 / 50m</a:t>
          </a:r>
        </a:p>
      </xdr:txBody>
    </xdr:sp>
    <xdr:clientData/>
  </xdr:twoCellAnchor>
  <xdr:twoCellAnchor>
    <xdr:from>
      <xdr:col>6</xdr:col>
      <xdr:colOff>504825</xdr:colOff>
      <xdr:row>284</xdr:row>
      <xdr:rowOff>38100</xdr:rowOff>
    </xdr:from>
    <xdr:to>
      <xdr:col>7</xdr:col>
      <xdr:colOff>152400</xdr:colOff>
      <xdr:row>285</xdr:row>
      <xdr:rowOff>47625</xdr:rowOff>
    </xdr:to>
    <xdr:sp macro="" textlink="">
      <xdr:nvSpPr>
        <xdr:cNvPr id="322" name="WordArt 472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162425" y="47520225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+2</a:t>
          </a:r>
        </a:p>
      </xdr:txBody>
    </xdr:sp>
    <xdr:clientData/>
  </xdr:twoCellAnchor>
  <xdr:twoCellAnchor>
    <xdr:from>
      <xdr:col>4</xdr:col>
      <xdr:colOff>257175</xdr:colOff>
      <xdr:row>284</xdr:row>
      <xdr:rowOff>9525</xdr:rowOff>
    </xdr:from>
    <xdr:to>
      <xdr:col>6</xdr:col>
      <xdr:colOff>57150</xdr:colOff>
      <xdr:row>285</xdr:row>
      <xdr:rowOff>28575</xdr:rowOff>
    </xdr:to>
    <xdr:sp macro="" textlink="">
      <xdr:nvSpPr>
        <xdr:cNvPr id="323" name="Text Box 476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2695575" y="47491650"/>
          <a:ext cx="1019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Φ120 / 100m</a:t>
          </a:r>
        </a:p>
      </xdr:txBody>
    </xdr:sp>
    <xdr:clientData/>
  </xdr:twoCellAnchor>
  <xdr:twoCellAnchor>
    <xdr:from>
      <xdr:col>6</xdr:col>
      <xdr:colOff>57150</xdr:colOff>
      <xdr:row>294</xdr:row>
      <xdr:rowOff>142875</xdr:rowOff>
    </xdr:from>
    <xdr:to>
      <xdr:col>7</xdr:col>
      <xdr:colOff>466725</xdr:colOff>
      <xdr:row>296</xdr:row>
      <xdr:rowOff>0</xdr:rowOff>
    </xdr:to>
    <xdr:sp macro="" textlink="">
      <xdr:nvSpPr>
        <xdr:cNvPr id="324" name="Text Box 47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3714750" y="49244250"/>
          <a:ext cx="1019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Φ160 / 100m</a:t>
          </a:r>
        </a:p>
      </xdr:txBody>
    </xdr:sp>
    <xdr:clientData/>
  </xdr:twoCellAnchor>
  <xdr:twoCellAnchor>
    <xdr:from>
      <xdr:col>4</xdr:col>
      <xdr:colOff>333375</xdr:colOff>
      <xdr:row>301</xdr:row>
      <xdr:rowOff>19050</xdr:rowOff>
    </xdr:from>
    <xdr:to>
      <xdr:col>6</xdr:col>
      <xdr:colOff>133350</xdr:colOff>
      <xdr:row>302</xdr:row>
      <xdr:rowOff>38100</xdr:rowOff>
    </xdr:to>
    <xdr:sp macro="" textlink="">
      <xdr:nvSpPr>
        <xdr:cNvPr id="325" name="Text Box 478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2771775" y="50253900"/>
          <a:ext cx="101917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Φ160 / 100m</a:t>
          </a:r>
        </a:p>
      </xdr:txBody>
    </xdr:sp>
    <xdr:clientData/>
  </xdr:twoCellAnchor>
  <xdr:twoCellAnchor>
    <xdr:from>
      <xdr:col>2</xdr:col>
      <xdr:colOff>323850</xdr:colOff>
      <xdr:row>294</xdr:row>
      <xdr:rowOff>38100</xdr:rowOff>
    </xdr:from>
    <xdr:to>
      <xdr:col>3</xdr:col>
      <xdr:colOff>400050</xdr:colOff>
      <xdr:row>295</xdr:row>
      <xdr:rowOff>47625</xdr:rowOff>
    </xdr:to>
    <xdr:sp macro="" textlink="">
      <xdr:nvSpPr>
        <xdr:cNvPr id="326" name="Text Box 479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543050" y="49139475"/>
          <a:ext cx="685800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Φ80 / 100m</a:t>
          </a:r>
        </a:p>
      </xdr:txBody>
    </xdr:sp>
    <xdr:clientData/>
  </xdr:twoCellAnchor>
  <xdr:twoCellAnchor>
    <xdr:from>
      <xdr:col>1</xdr:col>
      <xdr:colOff>361950</xdr:colOff>
      <xdr:row>300</xdr:row>
      <xdr:rowOff>152400</xdr:rowOff>
    </xdr:from>
    <xdr:to>
      <xdr:col>2</xdr:col>
      <xdr:colOff>447675</xdr:colOff>
      <xdr:row>302</xdr:row>
      <xdr:rowOff>9525</xdr:rowOff>
    </xdr:to>
    <xdr:sp macro="" textlink="">
      <xdr:nvSpPr>
        <xdr:cNvPr id="327" name="Text Box 480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971550" y="50225325"/>
          <a:ext cx="6953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Φ140 / 50m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289</xdr:row>
      <xdr:rowOff>38100</xdr:rowOff>
    </xdr:from>
    <xdr:to>
      <xdr:col>1</xdr:col>
      <xdr:colOff>180975</xdr:colOff>
      <xdr:row>290</xdr:row>
      <xdr:rowOff>76200</xdr:rowOff>
    </xdr:to>
    <xdr:sp macro="" textlink="">
      <xdr:nvSpPr>
        <xdr:cNvPr id="328" name="Text Box 481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38100" y="48329850"/>
          <a:ext cx="752475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Φ160 / 100m</a:t>
          </a:r>
        </a:p>
      </xdr:txBody>
    </xdr:sp>
    <xdr:clientData/>
  </xdr:twoCellAnchor>
  <xdr:twoCellAnchor>
    <xdr:from>
      <xdr:col>4</xdr:col>
      <xdr:colOff>314325</xdr:colOff>
      <xdr:row>286</xdr:row>
      <xdr:rowOff>142875</xdr:rowOff>
    </xdr:from>
    <xdr:to>
      <xdr:col>5</xdr:col>
      <xdr:colOff>285750</xdr:colOff>
      <xdr:row>288</xdr:row>
      <xdr:rowOff>0</xdr:rowOff>
    </xdr:to>
    <xdr:sp macro="" textlink="">
      <xdr:nvSpPr>
        <xdr:cNvPr id="329" name="Text Box 482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2752725" y="47948850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0,92m/s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38100</xdr:colOff>
      <xdr:row>291</xdr:row>
      <xdr:rowOff>19050</xdr:rowOff>
    </xdr:from>
    <xdr:to>
      <xdr:col>8</xdr:col>
      <xdr:colOff>9525</xdr:colOff>
      <xdr:row>292</xdr:row>
      <xdr:rowOff>38100</xdr:rowOff>
    </xdr:to>
    <xdr:sp macro="" textlink="">
      <xdr:nvSpPr>
        <xdr:cNvPr id="330" name="Text Box 483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4305300" y="48634650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1,04m/s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352425</xdr:colOff>
      <xdr:row>291</xdr:row>
      <xdr:rowOff>47625</xdr:rowOff>
    </xdr:from>
    <xdr:to>
      <xdr:col>4</xdr:col>
      <xdr:colOff>323850</xdr:colOff>
      <xdr:row>292</xdr:row>
      <xdr:rowOff>66675</xdr:rowOff>
    </xdr:to>
    <xdr:sp macro="" textlink="">
      <xdr:nvSpPr>
        <xdr:cNvPr id="331" name="Text Box 484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 txBox="1">
          <a:spLocks noChangeArrowheads="1"/>
        </xdr:cNvSpPr>
      </xdr:nvSpPr>
      <xdr:spPr bwMode="auto">
        <a:xfrm>
          <a:off x="2181225" y="48663225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0,50m/s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47625</xdr:colOff>
      <xdr:row>291</xdr:row>
      <xdr:rowOff>133350</xdr:rowOff>
    </xdr:from>
    <xdr:to>
      <xdr:col>2</xdr:col>
      <xdr:colOff>19050</xdr:colOff>
      <xdr:row>292</xdr:row>
      <xdr:rowOff>152400</xdr:rowOff>
    </xdr:to>
    <xdr:sp macro="" textlink="">
      <xdr:nvSpPr>
        <xdr:cNvPr id="332" name="Text Box 485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 txBox="1">
          <a:spLocks noChangeArrowheads="1"/>
        </xdr:cNvSpPr>
      </xdr:nvSpPr>
      <xdr:spPr bwMode="auto">
        <a:xfrm>
          <a:off x="657225" y="48748950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0,85m/s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381000</xdr:colOff>
      <xdr:row>298</xdr:row>
      <xdr:rowOff>76200</xdr:rowOff>
    </xdr:from>
    <xdr:to>
      <xdr:col>2</xdr:col>
      <xdr:colOff>352425</xdr:colOff>
      <xdr:row>299</xdr:row>
      <xdr:rowOff>95250</xdr:rowOff>
    </xdr:to>
    <xdr:sp macro="" textlink="">
      <xdr:nvSpPr>
        <xdr:cNvPr id="333" name="Text Box 486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990600" y="49825275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0,85m/s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419100</xdr:colOff>
      <xdr:row>298</xdr:row>
      <xdr:rowOff>66675</xdr:rowOff>
    </xdr:from>
    <xdr:to>
      <xdr:col>5</xdr:col>
      <xdr:colOff>390525</xdr:colOff>
      <xdr:row>299</xdr:row>
      <xdr:rowOff>85725</xdr:rowOff>
    </xdr:to>
    <xdr:sp macro="" textlink="">
      <xdr:nvSpPr>
        <xdr:cNvPr id="334" name="Text Box 487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2857500" y="49815750"/>
          <a:ext cx="5810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l-GR" sz="1000" b="0" i="0" u="none" strike="noStrike" baseline="0">
              <a:solidFill>
                <a:srgbClr val="FF0000"/>
              </a:solidFill>
              <a:latin typeface="Arial"/>
              <a:cs typeface="Arial"/>
            </a:rPr>
            <a:t>1,04m/s</a:t>
          </a:r>
        </a:p>
        <a:p>
          <a:pPr algn="l" rtl="0">
            <a:defRPr sz="1000"/>
          </a:pPr>
          <a:endParaRPr lang="el-GR" sz="1000" b="0" i="0" u="none" strike="noStrike" baseline="0">
            <a:solidFill>
              <a:srgbClr val="FF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180975</xdr:colOff>
      <xdr:row>285</xdr:row>
      <xdr:rowOff>85725</xdr:rowOff>
    </xdr:from>
    <xdr:to>
      <xdr:col>7</xdr:col>
      <xdr:colOff>552450</xdr:colOff>
      <xdr:row>287</xdr:row>
      <xdr:rowOff>28575</xdr:rowOff>
    </xdr:to>
    <xdr:sp macro="" textlink="">
      <xdr:nvSpPr>
        <xdr:cNvPr id="335" name="WordArt 488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48175" y="47729775"/>
          <a:ext cx="371475" cy="266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+33.00</a:t>
          </a:r>
        </a:p>
      </xdr:txBody>
    </xdr:sp>
    <xdr:clientData/>
  </xdr:twoCellAnchor>
  <xdr:twoCellAnchor>
    <xdr:from>
      <xdr:col>3</xdr:col>
      <xdr:colOff>257175</xdr:colOff>
      <xdr:row>285</xdr:row>
      <xdr:rowOff>114300</xdr:rowOff>
    </xdr:from>
    <xdr:to>
      <xdr:col>4</xdr:col>
      <xdr:colOff>66675</xdr:colOff>
      <xdr:row>287</xdr:row>
      <xdr:rowOff>66675</xdr:rowOff>
    </xdr:to>
    <xdr:sp macro="" textlink="">
      <xdr:nvSpPr>
        <xdr:cNvPr id="336" name="WordArt 489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085975" y="47758350"/>
          <a:ext cx="419100" cy="2762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+34,38</a:t>
          </a:r>
        </a:p>
      </xdr:txBody>
    </xdr:sp>
    <xdr:clientData/>
  </xdr:twoCellAnchor>
  <xdr:twoCellAnchor>
    <xdr:from>
      <xdr:col>3</xdr:col>
      <xdr:colOff>161925</xdr:colOff>
      <xdr:row>284</xdr:row>
      <xdr:rowOff>28575</xdr:rowOff>
    </xdr:from>
    <xdr:to>
      <xdr:col>3</xdr:col>
      <xdr:colOff>419100</xdr:colOff>
      <xdr:row>285</xdr:row>
      <xdr:rowOff>38100</xdr:rowOff>
    </xdr:to>
    <xdr:sp macro="" textlink="">
      <xdr:nvSpPr>
        <xdr:cNvPr id="337" name="WordArt 490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990725" y="47510700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+9</a:t>
          </a:r>
        </a:p>
      </xdr:txBody>
    </xdr:sp>
    <xdr:clientData/>
  </xdr:twoCellAnchor>
  <xdr:twoCellAnchor>
    <xdr:from>
      <xdr:col>0</xdr:col>
      <xdr:colOff>371475</xdr:colOff>
      <xdr:row>284</xdr:row>
      <xdr:rowOff>38100</xdr:rowOff>
    </xdr:from>
    <xdr:to>
      <xdr:col>1</xdr:col>
      <xdr:colOff>19050</xdr:colOff>
      <xdr:row>285</xdr:row>
      <xdr:rowOff>47625</xdr:rowOff>
    </xdr:to>
    <xdr:sp macro="" textlink="">
      <xdr:nvSpPr>
        <xdr:cNvPr id="338" name="WordArt 491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71475" y="47520225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+5</a:t>
          </a:r>
        </a:p>
      </xdr:txBody>
    </xdr:sp>
    <xdr:clientData/>
  </xdr:twoCellAnchor>
  <xdr:twoCellAnchor>
    <xdr:from>
      <xdr:col>0</xdr:col>
      <xdr:colOff>152400</xdr:colOff>
      <xdr:row>299</xdr:row>
      <xdr:rowOff>38100</xdr:rowOff>
    </xdr:from>
    <xdr:to>
      <xdr:col>0</xdr:col>
      <xdr:colOff>409575</xdr:colOff>
      <xdr:row>300</xdr:row>
      <xdr:rowOff>47625</xdr:rowOff>
    </xdr:to>
    <xdr:sp macro="" textlink="">
      <xdr:nvSpPr>
        <xdr:cNvPr id="339" name="WordArt 492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49949100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+2</a:t>
          </a:r>
        </a:p>
      </xdr:txBody>
    </xdr:sp>
    <xdr:clientData/>
  </xdr:twoCellAnchor>
  <xdr:twoCellAnchor>
    <xdr:from>
      <xdr:col>3</xdr:col>
      <xdr:colOff>314325</xdr:colOff>
      <xdr:row>299</xdr:row>
      <xdr:rowOff>28575</xdr:rowOff>
    </xdr:from>
    <xdr:to>
      <xdr:col>3</xdr:col>
      <xdr:colOff>571500</xdr:colOff>
      <xdr:row>300</xdr:row>
      <xdr:rowOff>38100</xdr:rowOff>
    </xdr:to>
    <xdr:sp macro="" textlink="">
      <xdr:nvSpPr>
        <xdr:cNvPr id="340" name="WordArt 493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143125" y="49939575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+6</a:t>
          </a:r>
        </a:p>
      </xdr:txBody>
    </xdr:sp>
    <xdr:clientData/>
  </xdr:twoCellAnchor>
  <xdr:twoCellAnchor>
    <xdr:from>
      <xdr:col>6</xdr:col>
      <xdr:colOff>180975</xdr:colOff>
      <xdr:row>299</xdr:row>
      <xdr:rowOff>57150</xdr:rowOff>
    </xdr:from>
    <xdr:to>
      <xdr:col>6</xdr:col>
      <xdr:colOff>438150</xdr:colOff>
      <xdr:row>300</xdr:row>
      <xdr:rowOff>66675</xdr:rowOff>
    </xdr:to>
    <xdr:sp macro="" textlink="">
      <xdr:nvSpPr>
        <xdr:cNvPr id="341" name="WordArt 494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838575" y="49968150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+4</a:t>
          </a:r>
        </a:p>
      </xdr:txBody>
    </xdr:sp>
    <xdr:clientData/>
  </xdr:twoCellAnchor>
  <xdr:twoCellAnchor>
    <xdr:from>
      <xdr:col>6</xdr:col>
      <xdr:colOff>552450</xdr:colOff>
      <xdr:row>300</xdr:row>
      <xdr:rowOff>9525</xdr:rowOff>
    </xdr:from>
    <xdr:to>
      <xdr:col>7</xdr:col>
      <xdr:colOff>400050</xdr:colOff>
      <xdr:row>301</xdr:row>
      <xdr:rowOff>123825</xdr:rowOff>
    </xdr:to>
    <xdr:sp macro="" textlink="">
      <xdr:nvSpPr>
        <xdr:cNvPr id="342" name="WordArt 495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10050" y="50082450"/>
          <a:ext cx="457200" cy="276225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+32,01</a:t>
          </a:r>
        </a:p>
      </xdr:txBody>
    </xdr:sp>
    <xdr:clientData/>
  </xdr:twoCellAnchor>
  <xdr:twoCellAnchor>
    <xdr:from>
      <xdr:col>3</xdr:col>
      <xdr:colOff>323850</xdr:colOff>
      <xdr:row>300</xdr:row>
      <xdr:rowOff>152400</xdr:rowOff>
    </xdr:from>
    <xdr:to>
      <xdr:col>4</xdr:col>
      <xdr:colOff>161925</xdr:colOff>
      <xdr:row>302</xdr:row>
      <xdr:rowOff>114300</xdr:rowOff>
    </xdr:to>
    <xdr:sp macro="" textlink="">
      <xdr:nvSpPr>
        <xdr:cNvPr id="343" name="WordArt 496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152650" y="50225325"/>
          <a:ext cx="447675" cy="2857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+33,66</a:t>
          </a:r>
        </a:p>
      </xdr:txBody>
    </xdr:sp>
    <xdr:clientData/>
  </xdr:twoCellAnchor>
  <xdr:twoCellAnchor>
    <xdr:from>
      <xdr:col>0</xdr:col>
      <xdr:colOff>438150</xdr:colOff>
      <xdr:row>300</xdr:row>
      <xdr:rowOff>142875</xdr:rowOff>
    </xdr:from>
    <xdr:to>
      <xdr:col>1</xdr:col>
      <xdr:colOff>266700</xdr:colOff>
      <xdr:row>302</xdr:row>
      <xdr:rowOff>104775</xdr:rowOff>
    </xdr:to>
    <xdr:sp macro="" textlink="">
      <xdr:nvSpPr>
        <xdr:cNvPr id="344" name="WordArt 497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50215800"/>
          <a:ext cx="438150" cy="2857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+34,16</a:t>
          </a:r>
        </a:p>
      </xdr:txBody>
    </xdr:sp>
    <xdr:clientData/>
  </xdr:twoCellAnchor>
  <xdr:twoCellAnchor>
    <xdr:from>
      <xdr:col>9</xdr:col>
      <xdr:colOff>123825</xdr:colOff>
      <xdr:row>282</xdr:row>
      <xdr:rowOff>152400</xdr:rowOff>
    </xdr:from>
    <xdr:to>
      <xdr:col>9</xdr:col>
      <xdr:colOff>381000</xdr:colOff>
      <xdr:row>284</xdr:row>
      <xdr:rowOff>0</xdr:rowOff>
    </xdr:to>
    <xdr:sp macro="" textlink="">
      <xdr:nvSpPr>
        <xdr:cNvPr id="345" name="WordArt 498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753100" y="47310675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+35</a:t>
          </a:r>
        </a:p>
      </xdr:txBody>
    </xdr:sp>
    <xdr:clientData/>
  </xdr:twoCellAnchor>
  <xdr:twoCellAnchor>
    <xdr:from>
      <xdr:col>9</xdr:col>
      <xdr:colOff>142875</xdr:colOff>
      <xdr:row>284</xdr:row>
      <xdr:rowOff>142875</xdr:rowOff>
    </xdr:from>
    <xdr:to>
      <xdr:col>9</xdr:col>
      <xdr:colOff>400050</xdr:colOff>
      <xdr:row>285</xdr:row>
      <xdr:rowOff>152400</xdr:rowOff>
    </xdr:to>
    <xdr:sp macro="" textlink="">
      <xdr:nvSpPr>
        <xdr:cNvPr id="346" name="WordArt 499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772150" y="47625000"/>
          <a:ext cx="257175" cy="17145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003366" mc:Ignorable="a14" a14:legacySpreadsheetColorIndex="56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+2</a:t>
          </a:r>
        </a:p>
      </xdr:txBody>
    </xdr:sp>
    <xdr:clientData/>
  </xdr:twoCellAnchor>
  <xdr:twoCellAnchor>
    <xdr:from>
      <xdr:col>0</xdr:col>
      <xdr:colOff>514350</xdr:colOff>
      <xdr:row>285</xdr:row>
      <xdr:rowOff>114300</xdr:rowOff>
    </xdr:from>
    <xdr:to>
      <xdr:col>1</xdr:col>
      <xdr:colOff>228600</xdr:colOff>
      <xdr:row>287</xdr:row>
      <xdr:rowOff>57150</xdr:rowOff>
    </xdr:to>
    <xdr:sp macro="" textlink="">
      <xdr:nvSpPr>
        <xdr:cNvPr id="347" name="WordArt 500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14350" y="47758350"/>
          <a:ext cx="323850" cy="26670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l-GR" sz="1000" kern="10" spc="0">
              <a:ln w="9525">
                <a:solidFill>
                  <a:srgbClr xmlns:mc="http://schemas.openxmlformats.org/markup-compatibility/2006" xmlns:a14="http://schemas.microsoft.com/office/drawing/2010/main" val="FF0000" mc:Ignorable="a14" a14:legacySpreadsheetColorIndex="1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</a:rPr>
            <a:t>+35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489585</xdr:colOff>
      <xdr:row>0</xdr:row>
      <xdr:rowOff>186691</xdr:rowOff>
    </xdr:from>
    <xdr:to>
      <xdr:col>22</xdr:col>
      <xdr:colOff>537210</xdr:colOff>
      <xdr:row>4</xdr:row>
      <xdr:rowOff>123173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19585" y="186691"/>
          <a:ext cx="1266825" cy="71372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11</xdr:row>
      <xdr:rowOff>76200</xdr:rowOff>
    </xdr:from>
    <xdr:to>
      <xdr:col>9</xdr:col>
      <xdr:colOff>237828</xdr:colOff>
      <xdr:row>14</xdr:row>
      <xdr:rowOff>95168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0" y="2200275"/>
          <a:ext cx="2380953" cy="65714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365760</xdr:colOff>
          <xdr:row>2</xdr:row>
          <xdr:rowOff>198120</xdr:rowOff>
        </xdr:from>
        <xdr:to>
          <xdr:col>21</xdr:col>
          <xdr:colOff>457200</xdr:colOff>
          <xdr:row>17</xdr:row>
          <xdr:rowOff>281940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4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</xdr:colOff>
      <xdr:row>0</xdr:row>
      <xdr:rowOff>7620</xdr:rowOff>
    </xdr:from>
    <xdr:to>
      <xdr:col>15</xdr:col>
      <xdr:colOff>388620</xdr:colOff>
      <xdr:row>4</xdr:row>
      <xdr:rowOff>45720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7620"/>
          <a:ext cx="5242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396240</xdr:colOff>
      <xdr:row>5</xdr:row>
      <xdr:rowOff>91440</xdr:rowOff>
    </xdr:from>
    <xdr:to>
      <xdr:col>15</xdr:col>
      <xdr:colOff>518160</xdr:colOff>
      <xdr:row>26</xdr:row>
      <xdr:rowOff>38100</xdr:rowOff>
    </xdr:to>
    <xdr:graphicFrame macro="">
      <xdr:nvGraphicFramePr>
        <xdr:cNvPr id="3" name="Γράφημα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266700</xdr:colOff>
      <xdr:row>9</xdr:row>
      <xdr:rowOff>160020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32120" cy="214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</xdr:colOff>
      <xdr:row>33</xdr:row>
      <xdr:rowOff>22860</xdr:rowOff>
    </xdr:from>
    <xdr:to>
      <xdr:col>5</xdr:col>
      <xdr:colOff>373380</xdr:colOff>
      <xdr:row>36</xdr:row>
      <xdr:rowOff>7620</xdr:rowOff>
    </xdr:to>
    <xdr:pic>
      <xdr:nvPicPr>
        <xdr:cNvPr id="3" name="Εικόνα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2740" y="7376160"/>
          <a:ext cx="937260" cy="586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495300</xdr:colOff>
      <xdr:row>15</xdr:row>
      <xdr:rowOff>60960</xdr:rowOff>
    </xdr:from>
    <xdr:to>
      <xdr:col>22</xdr:col>
      <xdr:colOff>477098</xdr:colOff>
      <xdr:row>54</xdr:row>
      <xdr:rowOff>77290</xdr:rowOff>
    </xdr:to>
    <xdr:pic>
      <xdr:nvPicPr>
        <xdr:cNvPr id="4" name="Εικόνα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120" y="3375660"/>
          <a:ext cx="6077798" cy="7811590"/>
        </a:xfrm>
        <a:prstGeom prst="rect">
          <a:avLst/>
        </a:prstGeom>
      </xdr:spPr>
    </xdr:pic>
    <xdr:clientData/>
  </xdr:twoCellAnchor>
  <xdr:twoCellAnchor editAs="oneCell">
    <xdr:from>
      <xdr:col>8</xdr:col>
      <xdr:colOff>373380</xdr:colOff>
      <xdr:row>0</xdr:row>
      <xdr:rowOff>134492</xdr:rowOff>
    </xdr:from>
    <xdr:to>
      <xdr:col>16</xdr:col>
      <xdr:colOff>480060</xdr:colOff>
      <xdr:row>12</xdr:row>
      <xdr:rowOff>99059</xdr:rowOff>
    </xdr:to>
    <xdr:pic>
      <xdr:nvPicPr>
        <xdr:cNvPr id="6" name="Εικόνα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800" y="134492"/>
          <a:ext cx="4983480" cy="26163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924;&#913;&#920;&#919;&#924;&#913;&#932;&#913;%20&#922;&#913;&#921;%20&#933;&#923;&#921;&#922;&#927;\&#933;&#916;&#929;&#913;&#933;&#923;&#921;&#922;&#913;%20&#931;&#933;&#931;&#932;&#919;&#924;&#913;&#932;&#913;\&#956;&#953;&#954;&#961;&#959;%20&#952;&#949;&#956;&#945;\Diktya_PRI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I\&#924;&#913;&#920;&#919;&#924;&#913;&#932;&#913;\&#933;&#916;&#929;&#913;&#933;&#923;&#921;&#922;&#913;%20&#931;&#933;&#931;&#932;&#919;&#924;&#913;&#932;&#913;\&#916;&#921;&#922;&#932;&#933;&#913;%20&#928;&#921;&#917;&#931;&#919;&#931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913;&#957;&#964;&#943;&#947;&#961;&#945;&#966;&#959;%20&#964;&#959;&#965;%20&#920;&#941;&#956;&#945;%20&#933;&#948;&#961;&#949;&#965;&#963;&#951;&#962;%20&#927;&#953;&#954;&#953;&#963;&#956;&#959;&#973;%20teach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Σημειώσεις"/>
      <sheetName val="programme"/>
      <sheetName val="υψόμετρα"/>
    </sheetNames>
    <sheetDataSet>
      <sheetData sheetId="0"/>
      <sheetData sheetId="1" refreshError="1"/>
      <sheetData sheetId="2">
        <row r="4">
          <cell r="B4" t="str">
            <v>Κ0</v>
          </cell>
          <cell r="C4">
            <v>5</v>
          </cell>
        </row>
        <row r="5">
          <cell r="B5" t="str">
            <v>Κ1</v>
          </cell>
          <cell r="C5">
            <v>9</v>
          </cell>
        </row>
        <row r="6">
          <cell r="B6" t="str">
            <v>Κ2</v>
          </cell>
          <cell r="C6">
            <v>2</v>
          </cell>
        </row>
        <row r="7">
          <cell r="B7" t="str">
            <v>Κ3</v>
          </cell>
          <cell r="C7">
            <v>4</v>
          </cell>
        </row>
        <row r="8">
          <cell r="B8" t="str">
            <v>Κ4</v>
          </cell>
          <cell r="C8">
            <v>6</v>
          </cell>
        </row>
        <row r="9">
          <cell r="B9" t="str">
            <v>Κ5</v>
          </cell>
          <cell r="C9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Σημειώσεις"/>
      <sheetName val="programme"/>
      <sheetName val="υψόμετρα"/>
    </sheetNames>
    <sheetDataSet>
      <sheetData sheetId="0"/>
      <sheetData sheetId="1" refreshError="1"/>
      <sheetData sheetId="2">
        <row r="4">
          <cell r="B4" t="str">
            <v>Κ0</v>
          </cell>
          <cell r="C4">
            <v>5</v>
          </cell>
        </row>
        <row r="5">
          <cell r="B5" t="str">
            <v>Κ1</v>
          </cell>
          <cell r="C5">
            <v>9</v>
          </cell>
        </row>
        <row r="6">
          <cell r="B6" t="str">
            <v>Κ2</v>
          </cell>
          <cell r="C6">
            <v>2</v>
          </cell>
        </row>
        <row r="7">
          <cell r="B7" t="str">
            <v>Κ3</v>
          </cell>
          <cell r="C7">
            <v>4</v>
          </cell>
        </row>
        <row r="8">
          <cell r="B8" t="str">
            <v>Κ4</v>
          </cell>
          <cell r="C8">
            <v>6</v>
          </cell>
        </row>
        <row r="9">
          <cell r="B9" t="str">
            <v>Κ5</v>
          </cell>
          <cell r="C9">
            <v>2</v>
          </cell>
        </row>
        <row r="10">
          <cell r="B10" t="str">
            <v>Κ6</v>
          </cell>
          <cell r="C10">
            <v>9</v>
          </cell>
        </row>
        <row r="11">
          <cell r="B11" t="str">
            <v>Τ</v>
          </cell>
          <cell r="C11">
            <v>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πίνακας κατανάλωσης"/>
      <sheetName val="περί δικτύων πίεσης"/>
      <sheetName val="υδραυλικοί υπολογισμοί"/>
      <sheetName val="f Colebrook-White"/>
      <sheetName val="προϋπολογισμός έργων"/>
      <sheetName val="διαστασιολόγηση δεξαμενής"/>
      <sheetName val="κατανάλωση ενέργειας"/>
      <sheetName val="τοπογραφικά υψόμετρα"/>
      <sheetName val="Φύλλο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A3" t="str">
            <v>Κ0</v>
          </cell>
          <cell r="B3">
            <v>5</v>
          </cell>
        </row>
        <row r="4">
          <cell r="A4" t="str">
            <v>Κ1</v>
          </cell>
          <cell r="B4">
            <v>9</v>
          </cell>
        </row>
        <row r="5">
          <cell r="A5" t="str">
            <v>Κ2</v>
          </cell>
          <cell r="B5">
            <v>2</v>
          </cell>
        </row>
        <row r="6">
          <cell r="A6" t="str">
            <v>Κ3</v>
          </cell>
          <cell r="B6">
            <v>5.5</v>
          </cell>
        </row>
        <row r="7">
          <cell r="A7" t="str">
            <v>Κ4</v>
          </cell>
          <cell r="B7">
            <v>6</v>
          </cell>
        </row>
        <row r="8">
          <cell r="A8" t="str">
            <v>Κ5</v>
          </cell>
          <cell r="B8">
            <v>2</v>
          </cell>
        </row>
        <row r="9">
          <cell r="A9" t="str">
            <v>Κ6</v>
          </cell>
          <cell r="B9">
            <v>9</v>
          </cell>
        </row>
        <row r="10">
          <cell r="A10" t="str">
            <v>Τ1</v>
          </cell>
          <cell r="B10">
            <v>6</v>
          </cell>
        </row>
        <row r="11">
          <cell r="A11" t="str">
            <v>Τ2</v>
          </cell>
          <cell r="B11">
            <v>5</v>
          </cell>
        </row>
        <row r="12">
          <cell r="A12" t="str">
            <v>T3</v>
          </cell>
          <cell r="B12">
            <v>3</v>
          </cell>
        </row>
        <row r="13">
          <cell r="A13" t="str">
            <v>Τ4</v>
          </cell>
          <cell r="B13">
            <v>2</v>
          </cell>
        </row>
        <row r="14">
          <cell r="A14" t="str">
            <v>Τ5</v>
          </cell>
          <cell r="B14">
            <v>1</v>
          </cell>
        </row>
        <row r="15">
          <cell r="A15" t="str">
            <v>Τ6</v>
          </cell>
          <cell r="B15">
            <v>4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w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7.wmf"/><Relationship Id="rId4" Type="http://schemas.openxmlformats.org/officeDocument/2006/relationships/oleObject" Target="../embeddings/oleObject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51C1E-A30B-4DD5-BE23-F83D1C3DDA00}">
  <dimension ref="A1:P36"/>
  <sheetViews>
    <sheetView tabSelected="1" topLeftCell="B4" workbookViewId="0">
      <selection activeCell="H32" sqref="H32"/>
    </sheetView>
  </sheetViews>
  <sheetFormatPr defaultRowHeight="14.4" x14ac:dyDescent="0.3"/>
  <cols>
    <col min="1" max="1" width="4.6640625" hidden="1" customWidth="1"/>
    <col min="2" max="2" width="5.33203125" style="1" customWidth="1"/>
    <col min="3" max="3" width="7.109375" style="1" customWidth="1"/>
    <col min="4" max="4" width="7.44140625" customWidth="1"/>
    <col min="5" max="5" width="25.6640625" customWidth="1"/>
    <col min="6" max="6" width="11.44140625" customWidth="1"/>
    <col min="7" max="7" width="7.5546875" style="3" customWidth="1"/>
    <col min="8" max="8" width="7.33203125" customWidth="1"/>
    <col min="9" max="9" width="7.6640625" customWidth="1"/>
    <col min="10" max="10" width="7" customWidth="1"/>
    <col min="11" max="11" width="8" customWidth="1"/>
    <col min="12" max="12" width="7.88671875" customWidth="1"/>
    <col min="13" max="13" width="12.33203125" customWidth="1"/>
    <col min="14" max="15" width="9" customWidth="1"/>
  </cols>
  <sheetData>
    <row r="1" spans="1:16" ht="23.4" x14ac:dyDescent="0.45">
      <c r="G1" s="247" t="s">
        <v>47</v>
      </c>
    </row>
    <row r="2" spans="1:16" s="37" customFormat="1" ht="33" customHeight="1" x14ac:dyDescent="0.3">
      <c r="A2" s="36" t="s">
        <v>0</v>
      </c>
      <c r="B2" s="135" t="s">
        <v>1</v>
      </c>
      <c r="C2" s="135" t="s">
        <v>267</v>
      </c>
      <c r="D2" s="135" t="s">
        <v>2</v>
      </c>
      <c r="E2" s="135" t="s">
        <v>3</v>
      </c>
      <c r="F2" s="135" t="s">
        <v>258</v>
      </c>
      <c r="G2" s="248" t="s">
        <v>241</v>
      </c>
      <c r="H2" s="135" t="s">
        <v>242</v>
      </c>
      <c r="I2" s="135" t="s">
        <v>243</v>
      </c>
      <c r="J2" s="135" t="s">
        <v>244</v>
      </c>
      <c r="K2" s="135" t="s">
        <v>17</v>
      </c>
      <c r="L2" s="135" t="s">
        <v>18</v>
      </c>
      <c r="M2" s="135" t="s">
        <v>263</v>
      </c>
      <c r="N2" s="135" t="s">
        <v>403</v>
      </c>
      <c r="O2" s="138" t="s">
        <v>264</v>
      </c>
    </row>
    <row r="3" spans="1:16" ht="16.2" x14ac:dyDescent="0.3">
      <c r="C3" s="1" t="s">
        <v>12</v>
      </c>
      <c r="F3" s="1" t="s">
        <v>259</v>
      </c>
      <c r="G3" s="249"/>
      <c r="H3" s="136"/>
      <c r="I3" s="136"/>
      <c r="J3" s="136"/>
      <c r="K3" s="1" t="s">
        <v>15</v>
      </c>
      <c r="L3" s="1" t="s">
        <v>13</v>
      </c>
      <c r="M3" s="1" t="s">
        <v>13</v>
      </c>
      <c r="N3" s="1" t="s">
        <v>13</v>
      </c>
      <c r="O3" s="1" t="s">
        <v>265</v>
      </c>
      <c r="P3" s="137" t="s">
        <v>262</v>
      </c>
    </row>
    <row r="4" spans="1:16" x14ac:dyDescent="0.3">
      <c r="A4" s="1">
        <v>1</v>
      </c>
      <c r="B4" s="1">
        <v>1</v>
      </c>
      <c r="C4" s="1">
        <v>60</v>
      </c>
      <c r="D4" s="1" t="s">
        <v>4</v>
      </c>
      <c r="E4" t="s">
        <v>247</v>
      </c>
      <c r="F4" s="1">
        <v>75</v>
      </c>
      <c r="G4" s="249">
        <f>F4*C4/10</f>
        <v>450</v>
      </c>
      <c r="H4" s="249">
        <f>G4*(1+0.015)^30</f>
        <v>703.38609922088222</v>
      </c>
      <c r="I4" s="249"/>
      <c r="J4" s="249"/>
      <c r="K4" s="250">
        <f>H4*$D$19</f>
        <v>161778.8028208029</v>
      </c>
      <c r="L4" s="42">
        <f>K4/(24*60*660)</f>
        <v>0.17022180431481787</v>
      </c>
      <c r="M4" s="42">
        <f>L4*$D$28*$D$29</f>
        <v>0.51066541294445356</v>
      </c>
    </row>
    <row r="5" spans="1:16" x14ac:dyDescent="0.3">
      <c r="A5" s="1"/>
      <c r="B5" s="1" t="s">
        <v>251</v>
      </c>
      <c r="C5" s="1">
        <v>50</v>
      </c>
      <c r="D5" s="1" t="s">
        <v>4</v>
      </c>
      <c r="E5" t="s">
        <v>248</v>
      </c>
      <c r="F5" s="1">
        <v>50</v>
      </c>
      <c r="G5" s="249"/>
      <c r="H5" s="249"/>
      <c r="I5" s="249"/>
      <c r="J5" s="249"/>
      <c r="K5" s="250"/>
      <c r="L5" s="42"/>
      <c r="M5" s="42"/>
    </row>
    <row r="6" spans="1:16" x14ac:dyDescent="0.3">
      <c r="A6" s="1">
        <v>2</v>
      </c>
      <c r="B6" s="39" t="s">
        <v>252</v>
      </c>
      <c r="C6" s="39">
        <v>25</v>
      </c>
      <c r="D6" s="39" t="s">
        <v>4</v>
      </c>
      <c r="E6" s="44" t="s">
        <v>253</v>
      </c>
      <c r="F6" s="38" t="s">
        <v>16</v>
      </c>
      <c r="G6" s="249"/>
      <c r="H6" s="249"/>
      <c r="I6" s="249"/>
      <c r="J6" s="249"/>
      <c r="K6" s="250">
        <f>C6*D22</f>
        <v>32500</v>
      </c>
      <c r="L6" s="42"/>
      <c r="M6" s="42"/>
      <c r="N6" s="42"/>
      <c r="O6" s="251"/>
    </row>
    <row r="7" spans="1:16" x14ac:dyDescent="0.3">
      <c r="A7" s="1">
        <v>4</v>
      </c>
      <c r="B7" s="1">
        <v>3</v>
      </c>
      <c r="C7" s="1">
        <v>15</v>
      </c>
      <c r="D7" s="1" t="s">
        <v>5</v>
      </c>
      <c r="E7" t="s">
        <v>247</v>
      </c>
      <c r="F7" s="1">
        <v>75</v>
      </c>
      <c r="G7" s="249"/>
      <c r="H7" s="249"/>
      <c r="I7" s="249"/>
      <c r="J7" s="249"/>
      <c r="K7" s="250"/>
      <c r="L7" s="42"/>
      <c r="M7" s="42"/>
      <c r="O7" s="251"/>
      <c r="P7" t="s">
        <v>266</v>
      </c>
    </row>
    <row r="8" spans="1:16" x14ac:dyDescent="0.3">
      <c r="A8" s="1">
        <v>5</v>
      </c>
      <c r="B8" s="39">
        <v>4</v>
      </c>
      <c r="C8" s="39">
        <v>30</v>
      </c>
      <c r="D8" s="39" t="s">
        <v>5</v>
      </c>
      <c r="E8" s="44" t="s">
        <v>247</v>
      </c>
      <c r="F8" s="1">
        <v>75</v>
      </c>
      <c r="G8" s="249"/>
      <c r="H8" s="249"/>
      <c r="I8" s="249"/>
      <c r="J8" s="249"/>
      <c r="K8" s="250"/>
      <c r="L8" s="42"/>
      <c r="M8" s="42"/>
      <c r="N8" s="42"/>
      <c r="O8" s="251"/>
    </row>
    <row r="9" spans="1:16" x14ac:dyDescent="0.3">
      <c r="A9" s="1">
        <v>6</v>
      </c>
      <c r="B9" s="1">
        <v>5</v>
      </c>
      <c r="C9" s="11">
        <v>50</v>
      </c>
      <c r="D9" s="1" t="s">
        <v>6</v>
      </c>
      <c r="E9" t="s">
        <v>249</v>
      </c>
      <c r="F9" s="1">
        <v>50</v>
      </c>
      <c r="G9" s="249"/>
      <c r="H9" s="249"/>
      <c r="I9" s="249"/>
      <c r="J9" s="249"/>
      <c r="K9" s="250"/>
      <c r="L9" s="42"/>
      <c r="M9" s="42"/>
      <c r="O9" s="251"/>
    </row>
    <row r="10" spans="1:16" x14ac:dyDescent="0.3">
      <c r="A10" s="1">
        <v>7</v>
      </c>
      <c r="B10" s="39">
        <v>6</v>
      </c>
      <c r="C10" s="39">
        <v>50</v>
      </c>
      <c r="D10" s="39" t="s">
        <v>6</v>
      </c>
      <c r="E10" s="44" t="s">
        <v>250</v>
      </c>
      <c r="F10" s="41" t="s">
        <v>16</v>
      </c>
      <c r="G10" s="252"/>
      <c r="H10" s="252"/>
      <c r="I10" s="252">
        <v>150</v>
      </c>
      <c r="J10" s="252">
        <v>300</v>
      </c>
      <c r="K10" s="253">
        <f>J10*D20</f>
        <v>99000</v>
      </c>
      <c r="L10" s="43"/>
      <c r="M10" s="43"/>
      <c r="N10" s="43"/>
      <c r="O10" s="251"/>
    </row>
    <row r="11" spans="1:16" x14ac:dyDescent="0.3">
      <c r="A11" s="1"/>
      <c r="B11" s="11"/>
      <c r="C11" s="11">
        <f>SUM(C4:C10)</f>
        <v>280</v>
      </c>
      <c r="D11" s="11"/>
      <c r="E11" s="57"/>
      <c r="F11" s="133"/>
      <c r="G11" s="133"/>
      <c r="H11" s="133"/>
      <c r="I11" s="133"/>
      <c r="J11" s="133"/>
      <c r="K11" s="254"/>
      <c r="L11" s="255"/>
      <c r="M11" s="255"/>
      <c r="N11" s="255"/>
      <c r="O11" s="251"/>
    </row>
    <row r="12" spans="1:16" x14ac:dyDescent="0.3">
      <c r="A12" s="1"/>
      <c r="B12" s="11"/>
      <c r="C12" s="11"/>
      <c r="D12" s="11"/>
      <c r="E12" s="57"/>
      <c r="F12" s="133"/>
      <c r="G12" s="133"/>
      <c r="H12" s="133"/>
      <c r="I12" s="133"/>
      <c r="J12" s="133"/>
      <c r="K12" s="254"/>
      <c r="L12" s="255"/>
      <c r="M12" s="255"/>
      <c r="N12" s="255"/>
      <c r="O12" s="251"/>
    </row>
    <row r="13" spans="1:16" x14ac:dyDescent="0.3">
      <c r="E13" s="256" t="s">
        <v>404</v>
      </c>
      <c r="F13" s="257"/>
      <c r="G13" s="258"/>
      <c r="H13" s="258"/>
      <c r="I13" s="257"/>
      <c r="J13" s="257"/>
      <c r="K13" s="259"/>
      <c r="L13" s="257"/>
      <c r="M13" s="260"/>
      <c r="N13" s="260"/>
      <c r="O13" s="261"/>
    </row>
    <row r="14" spans="1:16" x14ac:dyDescent="0.3">
      <c r="E14" s="56" t="s">
        <v>405</v>
      </c>
      <c r="F14" s="57"/>
      <c r="G14" s="134"/>
      <c r="H14" s="57"/>
      <c r="I14" s="57"/>
      <c r="J14" s="57"/>
      <c r="K14" s="57">
        <v>60000</v>
      </c>
      <c r="L14" s="57"/>
      <c r="M14" s="57"/>
      <c r="N14" s="57"/>
      <c r="O14" s="53"/>
    </row>
    <row r="15" spans="1:16" x14ac:dyDescent="0.3">
      <c r="E15" s="262" t="s">
        <v>406</v>
      </c>
      <c r="F15" s="44"/>
      <c r="G15" s="45"/>
      <c r="H15" s="44"/>
      <c r="I15" s="44">
        <v>150</v>
      </c>
      <c r="J15" s="44">
        <v>250</v>
      </c>
      <c r="K15" s="44"/>
      <c r="L15" s="44"/>
      <c r="M15" s="44"/>
      <c r="N15" s="44"/>
      <c r="O15" s="263"/>
    </row>
    <row r="17" spans="3:12" x14ac:dyDescent="0.3">
      <c r="E17" s="40" t="s">
        <v>75</v>
      </c>
      <c r="F17" s="40"/>
    </row>
    <row r="18" spans="3:12" x14ac:dyDescent="0.3">
      <c r="E18" s="1"/>
      <c r="F18" s="1"/>
      <c r="G18" s="38" t="s">
        <v>407</v>
      </c>
      <c r="L18" s="2">
        <v>3</v>
      </c>
    </row>
    <row r="19" spans="3:12" x14ac:dyDescent="0.3">
      <c r="D19" s="264">
        <f>200+L18*10</f>
        <v>230</v>
      </c>
      <c r="E19" t="s">
        <v>8</v>
      </c>
      <c r="G19" s="3" t="s">
        <v>10</v>
      </c>
    </row>
    <row r="20" spans="3:12" x14ac:dyDescent="0.3">
      <c r="D20" s="264">
        <f xml:space="preserve"> 300+L18*10</f>
        <v>330</v>
      </c>
      <c r="E20" t="s">
        <v>7</v>
      </c>
      <c r="G20" s="3" t="s">
        <v>254</v>
      </c>
    </row>
    <row r="21" spans="3:12" x14ac:dyDescent="0.3">
      <c r="D21" s="264">
        <f>2000+L18*100</f>
        <v>2300</v>
      </c>
      <c r="E21" t="s">
        <v>9</v>
      </c>
      <c r="G21" s="3" t="s">
        <v>255</v>
      </c>
    </row>
    <row r="22" spans="3:12" x14ac:dyDescent="0.3">
      <c r="D22" s="264">
        <f xml:space="preserve"> 1000+L18*100</f>
        <v>1300</v>
      </c>
      <c r="E22" t="s">
        <v>11</v>
      </c>
      <c r="G22" s="3" t="s">
        <v>256</v>
      </c>
    </row>
    <row r="23" spans="3:12" x14ac:dyDescent="0.3">
      <c r="D23" s="265">
        <v>60000</v>
      </c>
      <c r="E23" t="s">
        <v>405</v>
      </c>
      <c r="G23" s="3" t="s">
        <v>408</v>
      </c>
    </row>
    <row r="25" spans="3:12" x14ac:dyDescent="0.3">
      <c r="C25" s="136" t="s">
        <v>245</v>
      </c>
      <c r="D25" s="64">
        <v>75</v>
      </c>
      <c r="E25" t="s">
        <v>14</v>
      </c>
    </row>
    <row r="26" spans="3:12" x14ac:dyDescent="0.3">
      <c r="C26" s="136" t="s">
        <v>246</v>
      </c>
      <c r="D26" s="64">
        <v>50</v>
      </c>
      <c r="E26" t="s">
        <v>14</v>
      </c>
    </row>
    <row r="27" spans="3:12" x14ac:dyDescent="0.3">
      <c r="C27" s="136"/>
    </row>
    <row r="28" spans="3:12" x14ac:dyDescent="0.3">
      <c r="C28" s="136"/>
      <c r="D28" s="64">
        <v>2.5</v>
      </c>
      <c r="E28" s="71" t="s">
        <v>65</v>
      </c>
      <c r="F28" s="71"/>
    </row>
    <row r="29" spans="3:12" x14ac:dyDescent="0.3">
      <c r="C29" s="136"/>
      <c r="D29" s="64">
        <v>1.2</v>
      </c>
      <c r="E29" s="71" t="s">
        <v>66</v>
      </c>
      <c r="F29" s="71"/>
    </row>
    <row r="30" spans="3:12" x14ac:dyDescent="0.3">
      <c r="C30" s="136"/>
    </row>
    <row r="31" spans="3:12" x14ac:dyDescent="0.3">
      <c r="C31" s="136" t="s">
        <v>245</v>
      </c>
      <c r="D31" s="72">
        <v>1.5</v>
      </c>
      <c r="E31" t="s">
        <v>261</v>
      </c>
    </row>
    <row r="32" spans="3:12" x14ac:dyDescent="0.3">
      <c r="C32" s="136" t="s">
        <v>246</v>
      </c>
      <c r="D32" s="72">
        <v>2</v>
      </c>
      <c r="E32" t="s">
        <v>261</v>
      </c>
    </row>
    <row r="33" spans="3:6" x14ac:dyDescent="0.3">
      <c r="C33" s="136"/>
      <c r="D33" s="139"/>
    </row>
    <row r="34" spans="3:6" x14ac:dyDescent="0.3">
      <c r="E34" s="58" t="s">
        <v>74</v>
      </c>
      <c r="F34" s="58"/>
    </row>
    <row r="35" spans="3:6" x14ac:dyDescent="0.3">
      <c r="D35" s="2"/>
      <c r="E35" t="s">
        <v>76</v>
      </c>
    </row>
    <row r="36" spans="3:6" x14ac:dyDescent="0.3">
      <c r="D36" s="78"/>
      <c r="E36" t="s">
        <v>257</v>
      </c>
    </row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5B277-0B0A-4370-BC9C-AEB363463607}">
  <sheetPr codeName="Sheet5"/>
  <dimension ref="A1:O307"/>
  <sheetViews>
    <sheetView topLeftCell="A238" zoomScaleNormal="100" zoomScaleSheetLayoutView="100" workbookViewId="0">
      <selection activeCell="J209" sqref="J209"/>
    </sheetView>
  </sheetViews>
  <sheetFormatPr defaultRowHeight="13.2" x14ac:dyDescent="0.25"/>
  <cols>
    <col min="1" max="8" width="9.109375" style="86"/>
    <col min="9" max="9" width="11.33203125" style="86" customWidth="1"/>
    <col min="10" max="13" width="9.109375" style="86"/>
    <col min="14" max="14" width="9.6640625" style="86" customWidth="1"/>
    <col min="15" max="264" width="9.109375" style="86"/>
    <col min="265" max="265" width="11.33203125" style="86" customWidth="1"/>
    <col min="266" max="269" width="9.109375" style="86"/>
    <col min="270" max="270" width="9.6640625" style="86" customWidth="1"/>
    <col min="271" max="520" width="9.109375" style="86"/>
    <col min="521" max="521" width="11.33203125" style="86" customWidth="1"/>
    <col min="522" max="525" width="9.109375" style="86"/>
    <col min="526" max="526" width="9.6640625" style="86" customWidth="1"/>
    <col min="527" max="776" width="9.109375" style="86"/>
    <col min="777" max="777" width="11.33203125" style="86" customWidth="1"/>
    <col min="778" max="781" width="9.109375" style="86"/>
    <col min="782" max="782" width="9.6640625" style="86" customWidth="1"/>
    <col min="783" max="1032" width="9.109375" style="86"/>
    <col min="1033" max="1033" width="11.33203125" style="86" customWidth="1"/>
    <col min="1034" max="1037" width="9.109375" style="86"/>
    <col min="1038" max="1038" width="9.6640625" style="86" customWidth="1"/>
    <col min="1039" max="1288" width="9.109375" style="86"/>
    <col min="1289" max="1289" width="11.33203125" style="86" customWidth="1"/>
    <col min="1290" max="1293" width="9.109375" style="86"/>
    <col min="1294" max="1294" width="9.6640625" style="86" customWidth="1"/>
    <col min="1295" max="1544" width="9.109375" style="86"/>
    <col min="1545" max="1545" width="11.33203125" style="86" customWidth="1"/>
    <col min="1546" max="1549" width="9.109375" style="86"/>
    <col min="1550" max="1550" width="9.6640625" style="86" customWidth="1"/>
    <col min="1551" max="1800" width="9.109375" style="86"/>
    <col min="1801" max="1801" width="11.33203125" style="86" customWidth="1"/>
    <col min="1802" max="1805" width="9.109375" style="86"/>
    <col min="1806" max="1806" width="9.6640625" style="86" customWidth="1"/>
    <col min="1807" max="2056" width="9.109375" style="86"/>
    <col min="2057" max="2057" width="11.33203125" style="86" customWidth="1"/>
    <col min="2058" max="2061" width="9.109375" style="86"/>
    <col min="2062" max="2062" width="9.6640625" style="86" customWidth="1"/>
    <col min="2063" max="2312" width="9.109375" style="86"/>
    <col min="2313" max="2313" width="11.33203125" style="86" customWidth="1"/>
    <col min="2314" max="2317" width="9.109375" style="86"/>
    <col min="2318" max="2318" width="9.6640625" style="86" customWidth="1"/>
    <col min="2319" max="2568" width="9.109375" style="86"/>
    <col min="2569" max="2569" width="11.33203125" style="86" customWidth="1"/>
    <col min="2570" max="2573" width="9.109375" style="86"/>
    <col min="2574" max="2574" width="9.6640625" style="86" customWidth="1"/>
    <col min="2575" max="2824" width="9.109375" style="86"/>
    <col min="2825" max="2825" width="11.33203125" style="86" customWidth="1"/>
    <col min="2826" max="2829" width="9.109375" style="86"/>
    <col min="2830" max="2830" width="9.6640625" style="86" customWidth="1"/>
    <col min="2831" max="3080" width="9.109375" style="86"/>
    <col min="3081" max="3081" width="11.33203125" style="86" customWidth="1"/>
    <col min="3082" max="3085" width="9.109375" style="86"/>
    <col min="3086" max="3086" width="9.6640625" style="86" customWidth="1"/>
    <col min="3087" max="3336" width="9.109375" style="86"/>
    <col min="3337" max="3337" width="11.33203125" style="86" customWidth="1"/>
    <col min="3338" max="3341" width="9.109375" style="86"/>
    <col min="3342" max="3342" width="9.6640625" style="86" customWidth="1"/>
    <col min="3343" max="3592" width="9.109375" style="86"/>
    <col min="3593" max="3593" width="11.33203125" style="86" customWidth="1"/>
    <col min="3594" max="3597" width="9.109375" style="86"/>
    <col min="3598" max="3598" width="9.6640625" style="86" customWidth="1"/>
    <col min="3599" max="3848" width="9.109375" style="86"/>
    <col min="3849" max="3849" width="11.33203125" style="86" customWidth="1"/>
    <col min="3850" max="3853" width="9.109375" style="86"/>
    <col min="3854" max="3854" width="9.6640625" style="86" customWidth="1"/>
    <col min="3855" max="4104" width="9.109375" style="86"/>
    <col min="4105" max="4105" width="11.33203125" style="86" customWidth="1"/>
    <col min="4106" max="4109" width="9.109375" style="86"/>
    <col min="4110" max="4110" width="9.6640625" style="86" customWidth="1"/>
    <col min="4111" max="4360" width="9.109375" style="86"/>
    <col min="4361" max="4361" width="11.33203125" style="86" customWidth="1"/>
    <col min="4362" max="4365" width="9.109375" style="86"/>
    <col min="4366" max="4366" width="9.6640625" style="86" customWidth="1"/>
    <col min="4367" max="4616" width="9.109375" style="86"/>
    <col min="4617" max="4617" width="11.33203125" style="86" customWidth="1"/>
    <col min="4618" max="4621" width="9.109375" style="86"/>
    <col min="4622" max="4622" width="9.6640625" style="86" customWidth="1"/>
    <col min="4623" max="4872" width="9.109375" style="86"/>
    <col min="4873" max="4873" width="11.33203125" style="86" customWidth="1"/>
    <col min="4874" max="4877" width="9.109375" style="86"/>
    <col min="4878" max="4878" width="9.6640625" style="86" customWidth="1"/>
    <col min="4879" max="5128" width="9.109375" style="86"/>
    <col min="5129" max="5129" width="11.33203125" style="86" customWidth="1"/>
    <col min="5130" max="5133" width="9.109375" style="86"/>
    <col min="5134" max="5134" width="9.6640625" style="86" customWidth="1"/>
    <col min="5135" max="5384" width="9.109375" style="86"/>
    <col min="5385" max="5385" width="11.33203125" style="86" customWidth="1"/>
    <col min="5386" max="5389" width="9.109375" style="86"/>
    <col min="5390" max="5390" width="9.6640625" style="86" customWidth="1"/>
    <col min="5391" max="5640" width="9.109375" style="86"/>
    <col min="5641" max="5641" width="11.33203125" style="86" customWidth="1"/>
    <col min="5642" max="5645" width="9.109375" style="86"/>
    <col min="5646" max="5646" width="9.6640625" style="86" customWidth="1"/>
    <col min="5647" max="5896" width="9.109375" style="86"/>
    <col min="5897" max="5897" width="11.33203125" style="86" customWidth="1"/>
    <col min="5898" max="5901" width="9.109375" style="86"/>
    <col min="5902" max="5902" width="9.6640625" style="86" customWidth="1"/>
    <col min="5903" max="6152" width="9.109375" style="86"/>
    <col min="6153" max="6153" width="11.33203125" style="86" customWidth="1"/>
    <col min="6154" max="6157" width="9.109375" style="86"/>
    <col min="6158" max="6158" width="9.6640625" style="86" customWidth="1"/>
    <col min="6159" max="6408" width="9.109375" style="86"/>
    <col min="6409" max="6409" width="11.33203125" style="86" customWidth="1"/>
    <col min="6410" max="6413" width="9.109375" style="86"/>
    <col min="6414" max="6414" width="9.6640625" style="86" customWidth="1"/>
    <col min="6415" max="6664" width="9.109375" style="86"/>
    <col min="6665" max="6665" width="11.33203125" style="86" customWidth="1"/>
    <col min="6666" max="6669" width="9.109375" style="86"/>
    <col min="6670" max="6670" width="9.6640625" style="86" customWidth="1"/>
    <col min="6671" max="6920" width="9.109375" style="86"/>
    <col min="6921" max="6921" width="11.33203125" style="86" customWidth="1"/>
    <col min="6922" max="6925" width="9.109375" style="86"/>
    <col min="6926" max="6926" width="9.6640625" style="86" customWidth="1"/>
    <col min="6927" max="7176" width="9.109375" style="86"/>
    <col min="7177" max="7177" width="11.33203125" style="86" customWidth="1"/>
    <col min="7178" max="7181" width="9.109375" style="86"/>
    <col min="7182" max="7182" width="9.6640625" style="86" customWidth="1"/>
    <col min="7183" max="7432" width="9.109375" style="86"/>
    <col min="7433" max="7433" width="11.33203125" style="86" customWidth="1"/>
    <col min="7434" max="7437" width="9.109375" style="86"/>
    <col min="7438" max="7438" width="9.6640625" style="86" customWidth="1"/>
    <col min="7439" max="7688" width="9.109375" style="86"/>
    <col min="7689" max="7689" width="11.33203125" style="86" customWidth="1"/>
    <col min="7690" max="7693" width="9.109375" style="86"/>
    <col min="7694" max="7694" width="9.6640625" style="86" customWidth="1"/>
    <col min="7695" max="7944" width="9.109375" style="86"/>
    <col min="7945" max="7945" width="11.33203125" style="86" customWidth="1"/>
    <col min="7946" max="7949" width="9.109375" style="86"/>
    <col min="7950" max="7950" width="9.6640625" style="86" customWidth="1"/>
    <col min="7951" max="8200" width="9.109375" style="86"/>
    <col min="8201" max="8201" width="11.33203125" style="86" customWidth="1"/>
    <col min="8202" max="8205" width="9.109375" style="86"/>
    <col min="8206" max="8206" width="9.6640625" style="86" customWidth="1"/>
    <col min="8207" max="8456" width="9.109375" style="86"/>
    <col min="8457" max="8457" width="11.33203125" style="86" customWidth="1"/>
    <col min="8458" max="8461" width="9.109375" style="86"/>
    <col min="8462" max="8462" width="9.6640625" style="86" customWidth="1"/>
    <col min="8463" max="8712" width="9.109375" style="86"/>
    <col min="8713" max="8713" width="11.33203125" style="86" customWidth="1"/>
    <col min="8714" max="8717" width="9.109375" style="86"/>
    <col min="8718" max="8718" width="9.6640625" style="86" customWidth="1"/>
    <col min="8719" max="8968" width="9.109375" style="86"/>
    <col min="8969" max="8969" width="11.33203125" style="86" customWidth="1"/>
    <col min="8970" max="8973" width="9.109375" style="86"/>
    <col min="8974" max="8974" width="9.6640625" style="86" customWidth="1"/>
    <col min="8975" max="9224" width="9.109375" style="86"/>
    <col min="9225" max="9225" width="11.33203125" style="86" customWidth="1"/>
    <col min="9226" max="9229" width="9.109375" style="86"/>
    <col min="9230" max="9230" width="9.6640625" style="86" customWidth="1"/>
    <col min="9231" max="9480" width="9.109375" style="86"/>
    <col min="9481" max="9481" width="11.33203125" style="86" customWidth="1"/>
    <col min="9482" max="9485" width="9.109375" style="86"/>
    <col min="9486" max="9486" width="9.6640625" style="86" customWidth="1"/>
    <col min="9487" max="9736" width="9.109375" style="86"/>
    <col min="9737" max="9737" width="11.33203125" style="86" customWidth="1"/>
    <col min="9738" max="9741" width="9.109375" style="86"/>
    <col min="9742" max="9742" width="9.6640625" style="86" customWidth="1"/>
    <col min="9743" max="9992" width="9.109375" style="86"/>
    <col min="9993" max="9993" width="11.33203125" style="86" customWidth="1"/>
    <col min="9994" max="9997" width="9.109375" style="86"/>
    <col min="9998" max="9998" width="9.6640625" style="86" customWidth="1"/>
    <col min="9999" max="10248" width="9.109375" style="86"/>
    <col min="10249" max="10249" width="11.33203125" style="86" customWidth="1"/>
    <col min="10250" max="10253" width="9.109375" style="86"/>
    <col min="10254" max="10254" width="9.6640625" style="86" customWidth="1"/>
    <col min="10255" max="10504" width="9.109375" style="86"/>
    <col min="10505" max="10505" width="11.33203125" style="86" customWidth="1"/>
    <col min="10506" max="10509" width="9.109375" style="86"/>
    <col min="10510" max="10510" width="9.6640625" style="86" customWidth="1"/>
    <col min="10511" max="10760" width="9.109375" style="86"/>
    <col min="10761" max="10761" width="11.33203125" style="86" customWidth="1"/>
    <col min="10762" max="10765" width="9.109375" style="86"/>
    <col min="10766" max="10766" width="9.6640625" style="86" customWidth="1"/>
    <col min="10767" max="11016" width="9.109375" style="86"/>
    <col min="11017" max="11017" width="11.33203125" style="86" customWidth="1"/>
    <col min="11018" max="11021" width="9.109375" style="86"/>
    <col min="11022" max="11022" width="9.6640625" style="86" customWidth="1"/>
    <col min="11023" max="11272" width="9.109375" style="86"/>
    <col min="11273" max="11273" width="11.33203125" style="86" customWidth="1"/>
    <col min="11274" max="11277" width="9.109375" style="86"/>
    <col min="11278" max="11278" width="9.6640625" style="86" customWidth="1"/>
    <col min="11279" max="11528" width="9.109375" style="86"/>
    <col min="11529" max="11529" width="11.33203125" style="86" customWidth="1"/>
    <col min="11530" max="11533" width="9.109375" style="86"/>
    <col min="11534" max="11534" width="9.6640625" style="86" customWidth="1"/>
    <col min="11535" max="11784" width="9.109375" style="86"/>
    <col min="11785" max="11785" width="11.33203125" style="86" customWidth="1"/>
    <col min="11786" max="11789" width="9.109375" style="86"/>
    <col min="11790" max="11790" width="9.6640625" style="86" customWidth="1"/>
    <col min="11791" max="12040" width="9.109375" style="86"/>
    <col min="12041" max="12041" width="11.33203125" style="86" customWidth="1"/>
    <col min="12042" max="12045" width="9.109375" style="86"/>
    <col min="12046" max="12046" width="9.6640625" style="86" customWidth="1"/>
    <col min="12047" max="12296" width="9.109375" style="86"/>
    <col min="12297" max="12297" width="11.33203125" style="86" customWidth="1"/>
    <col min="12298" max="12301" width="9.109375" style="86"/>
    <col min="12302" max="12302" width="9.6640625" style="86" customWidth="1"/>
    <col min="12303" max="12552" width="9.109375" style="86"/>
    <col min="12553" max="12553" width="11.33203125" style="86" customWidth="1"/>
    <col min="12554" max="12557" width="9.109375" style="86"/>
    <col min="12558" max="12558" width="9.6640625" style="86" customWidth="1"/>
    <col min="12559" max="12808" width="9.109375" style="86"/>
    <col min="12809" max="12809" width="11.33203125" style="86" customWidth="1"/>
    <col min="12810" max="12813" width="9.109375" style="86"/>
    <col min="12814" max="12814" width="9.6640625" style="86" customWidth="1"/>
    <col min="12815" max="13064" width="9.109375" style="86"/>
    <col min="13065" max="13065" width="11.33203125" style="86" customWidth="1"/>
    <col min="13066" max="13069" width="9.109375" style="86"/>
    <col min="13070" max="13070" width="9.6640625" style="86" customWidth="1"/>
    <col min="13071" max="13320" width="9.109375" style="86"/>
    <col min="13321" max="13321" width="11.33203125" style="86" customWidth="1"/>
    <col min="13322" max="13325" width="9.109375" style="86"/>
    <col min="13326" max="13326" width="9.6640625" style="86" customWidth="1"/>
    <col min="13327" max="13576" width="9.109375" style="86"/>
    <col min="13577" max="13577" width="11.33203125" style="86" customWidth="1"/>
    <col min="13578" max="13581" width="9.109375" style="86"/>
    <col min="13582" max="13582" width="9.6640625" style="86" customWidth="1"/>
    <col min="13583" max="13832" width="9.109375" style="86"/>
    <col min="13833" max="13833" width="11.33203125" style="86" customWidth="1"/>
    <col min="13834" max="13837" width="9.109375" style="86"/>
    <col min="13838" max="13838" width="9.6640625" style="86" customWidth="1"/>
    <col min="13839" max="14088" width="9.109375" style="86"/>
    <col min="14089" max="14089" width="11.33203125" style="86" customWidth="1"/>
    <col min="14090" max="14093" width="9.109375" style="86"/>
    <col min="14094" max="14094" width="9.6640625" style="86" customWidth="1"/>
    <col min="14095" max="14344" width="9.109375" style="86"/>
    <col min="14345" max="14345" width="11.33203125" style="86" customWidth="1"/>
    <col min="14346" max="14349" width="9.109375" style="86"/>
    <col min="14350" max="14350" width="9.6640625" style="86" customWidth="1"/>
    <col min="14351" max="14600" width="9.109375" style="86"/>
    <col min="14601" max="14601" width="11.33203125" style="86" customWidth="1"/>
    <col min="14602" max="14605" width="9.109375" style="86"/>
    <col min="14606" max="14606" width="9.6640625" style="86" customWidth="1"/>
    <col min="14607" max="14856" width="9.109375" style="86"/>
    <col min="14857" max="14857" width="11.33203125" style="86" customWidth="1"/>
    <col min="14858" max="14861" width="9.109375" style="86"/>
    <col min="14862" max="14862" width="9.6640625" style="86" customWidth="1"/>
    <col min="14863" max="15112" width="9.109375" style="86"/>
    <col min="15113" max="15113" width="11.33203125" style="86" customWidth="1"/>
    <col min="15114" max="15117" width="9.109375" style="86"/>
    <col min="15118" max="15118" width="9.6640625" style="86" customWidth="1"/>
    <col min="15119" max="15368" width="9.109375" style="86"/>
    <col min="15369" max="15369" width="11.33203125" style="86" customWidth="1"/>
    <col min="15370" max="15373" width="9.109375" style="86"/>
    <col min="15374" max="15374" width="9.6640625" style="86" customWidth="1"/>
    <col min="15375" max="15624" width="9.109375" style="86"/>
    <col min="15625" max="15625" width="11.33203125" style="86" customWidth="1"/>
    <col min="15626" max="15629" width="9.109375" style="86"/>
    <col min="15630" max="15630" width="9.6640625" style="86" customWidth="1"/>
    <col min="15631" max="15880" width="9.109375" style="86"/>
    <col min="15881" max="15881" width="11.33203125" style="86" customWidth="1"/>
    <col min="15882" max="15885" width="9.109375" style="86"/>
    <col min="15886" max="15886" width="9.6640625" style="86" customWidth="1"/>
    <col min="15887" max="16136" width="9.109375" style="86"/>
    <col min="16137" max="16137" width="11.33203125" style="86" customWidth="1"/>
    <col min="16138" max="16141" width="9.109375" style="86"/>
    <col min="16142" max="16142" width="9.6640625" style="86" customWidth="1"/>
    <col min="16143" max="16384" width="9.109375" style="86"/>
  </cols>
  <sheetData>
    <row r="1" spans="1:11" ht="27.75" customHeight="1" x14ac:dyDescent="0.5">
      <c r="A1" s="132" t="s">
        <v>82</v>
      </c>
      <c r="B1" s="84"/>
      <c r="C1" s="84"/>
      <c r="D1" s="84"/>
      <c r="E1" s="84"/>
      <c r="F1" s="84"/>
      <c r="G1" s="84"/>
      <c r="H1" s="84"/>
      <c r="I1" s="85"/>
    </row>
    <row r="2" spans="1:11" x14ac:dyDescent="0.25">
      <c r="A2" s="87"/>
      <c r="B2" s="88"/>
      <c r="C2" s="88"/>
      <c r="D2" s="88"/>
      <c r="E2" s="88"/>
      <c r="F2" s="88"/>
      <c r="G2" s="88"/>
      <c r="H2" s="88"/>
      <c r="I2" s="89"/>
      <c r="J2" s="266" t="s">
        <v>83</v>
      </c>
      <c r="K2" s="267"/>
    </row>
    <row r="3" spans="1:11" ht="15.6" x14ac:dyDescent="0.35">
      <c r="A3" s="87"/>
      <c r="B3" s="88"/>
      <c r="C3" s="88"/>
      <c r="D3" s="88"/>
      <c r="E3" s="88"/>
      <c r="F3" s="88"/>
      <c r="G3" s="88"/>
      <c r="H3" s="88"/>
      <c r="I3" s="89"/>
      <c r="J3" s="90" t="s">
        <v>84</v>
      </c>
      <c r="K3" s="91">
        <v>50</v>
      </c>
    </row>
    <row r="4" spans="1:11" ht="15.6" x14ac:dyDescent="0.35">
      <c r="A4" s="87"/>
      <c r="B4" s="88"/>
      <c r="C4" s="88"/>
      <c r="D4" s="88"/>
      <c r="E4" s="88"/>
      <c r="F4" s="88"/>
      <c r="G4" s="88"/>
      <c r="H4" s="88"/>
      <c r="I4" s="89"/>
      <c r="J4" s="90" t="s">
        <v>85</v>
      </c>
      <c r="K4" s="91">
        <v>100</v>
      </c>
    </row>
    <row r="5" spans="1:11" ht="15.6" x14ac:dyDescent="0.35">
      <c r="A5" s="87"/>
      <c r="B5" s="88"/>
      <c r="C5" s="88"/>
      <c r="D5" s="88"/>
      <c r="E5" s="88"/>
      <c r="F5" s="88"/>
      <c r="G5" s="88"/>
      <c r="H5" s="88"/>
      <c r="I5" s="89"/>
      <c r="J5" s="90" t="s">
        <v>86</v>
      </c>
      <c r="K5" s="91">
        <v>50</v>
      </c>
    </row>
    <row r="6" spans="1:11" ht="15.6" x14ac:dyDescent="0.35">
      <c r="A6" s="87"/>
      <c r="B6" s="88"/>
      <c r="C6" s="88"/>
      <c r="D6" s="88"/>
      <c r="E6" s="88"/>
      <c r="F6" s="88"/>
      <c r="G6" s="88"/>
      <c r="H6" s="88"/>
      <c r="I6" s="89"/>
      <c r="J6" s="90" t="s">
        <v>87</v>
      </c>
      <c r="K6" s="91">
        <v>50</v>
      </c>
    </row>
    <row r="7" spans="1:11" ht="15.6" x14ac:dyDescent="0.35">
      <c r="A7" s="87"/>
      <c r="B7" s="88"/>
      <c r="C7" s="88"/>
      <c r="D7" s="88"/>
      <c r="E7" s="88"/>
      <c r="F7" s="88"/>
      <c r="G7" s="88"/>
      <c r="H7" s="88"/>
      <c r="I7" s="89"/>
      <c r="J7" s="90" t="s">
        <v>88</v>
      </c>
      <c r="K7" s="91">
        <v>40</v>
      </c>
    </row>
    <row r="8" spans="1:11" x14ac:dyDescent="0.25">
      <c r="A8" s="87"/>
      <c r="B8" s="88"/>
      <c r="C8" s="88"/>
      <c r="D8" s="88"/>
      <c r="E8" s="88"/>
      <c r="F8" s="88"/>
      <c r="G8" s="88"/>
      <c r="H8" s="88"/>
      <c r="I8" s="89"/>
      <c r="J8" s="92" t="s">
        <v>89</v>
      </c>
      <c r="K8" s="93"/>
    </row>
    <row r="9" spans="1:11" x14ac:dyDescent="0.25">
      <c r="A9" s="87"/>
      <c r="B9" s="88"/>
      <c r="C9" s="88"/>
      <c r="D9" s="88"/>
      <c r="E9" s="88"/>
      <c r="F9" s="88"/>
      <c r="G9" s="88"/>
      <c r="H9" s="88"/>
      <c r="I9" s="89"/>
      <c r="J9" s="94" t="s">
        <v>90</v>
      </c>
    </row>
    <row r="10" spans="1:11" ht="15.6" x14ac:dyDescent="0.35">
      <c r="A10" s="87"/>
      <c r="B10" s="88"/>
      <c r="C10" s="88"/>
      <c r="D10" s="88"/>
      <c r="E10" s="88"/>
      <c r="F10" s="88"/>
      <c r="G10" s="88"/>
      <c r="H10" s="88"/>
      <c r="I10" s="89"/>
      <c r="J10" s="90" t="s">
        <v>91</v>
      </c>
      <c r="K10" s="86" t="s">
        <v>92</v>
      </c>
    </row>
    <row r="11" spans="1:11" x14ac:dyDescent="0.25">
      <c r="A11" s="87"/>
      <c r="B11" s="88"/>
      <c r="C11" s="88"/>
      <c r="D11" s="88"/>
      <c r="E11" s="88"/>
      <c r="F11" s="88"/>
      <c r="G11" s="88"/>
      <c r="H11" s="88"/>
      <c r="I11" s="89"/>
      <c r="J11" s="95" t="s">
        <v>93</v>
      </c>
      <c r="K11" s="86" t="s">
        <v>94</v>
      </c>
    </row>
    <row r="12" spans="1:11" ht="15.6" x14ac:dyDescent="0.35">
      <c r="A12" s="87"/>
      <c r="B12" s="88"/>
      <c r="C12" s="88"/>
      <c r="D12" s="88"/>
      <c r="E12" s="88"/>
      <c r="F12" s="88"/>
      <c r="G12" s="88"/>
      <c r="H12" s="88"/>
      <c r="I12" s="89"/>
      <c r="J12" s="90" t="s">
        <v>95</v>
      </c>
      <c r="K12" s="86" t="s">
        <v>96</v>
      </c>
    </row>
    <row r="13" spans="1:11" ht="15.6" x14ac:dyDescent="0.35">
      <c r="A13" s="87"/>
      <c r="B13" s="88"/>
      <c r="C13" s="88"/>
      <c r="D13" s="88"/>
      <c r="E13" s="88"/>
      <c r="F13" s="88"/>
      <c r="G13" s="88"/>
      <c r="H13" s="88"/>
      <c r="I13" s="89"/>
      <c r="J13" s="95" t="s">
        <v>97</v>
      </c>
      <c r="K13" s="86" t="s">
        <v>98</v>
      </c>
    </row>
    <row r="14" spans="1:11" x14ac:dyDescent="0.25">
      <c r="A14" s="87"/>
      <c r="B14" s="88"/>
      <c r="C14" s="88"/>
      <c r="D14" s="88"/>
      <c r="E14" s="88"/>
      <c r="F14" s="88"/>
      <c r="G14" s="88"/>
      <c r="H14" s="88"/>
      <c r="I14" s="89"/>
      <c r="J14" s="95" t="s">
        <v>93</v>
      </c>
      <c r="K14" s="86" t="s">
        <v>99</v>
      </c>
    </row>
    <row r="15" spans="1:11" x14ac:dyDescent="0.25">
      <c r="A15" s="87"/>
      <c r="B15" s="88"/>
      <c r="C15" s="88"/>
      <c r="D15" s="88"/>
      <c r="E15" s="88"/>
      <c r="F15" s="88"/>
      <c r="G15" s="88"/>
      <c r="H15" s="88"/>
      <c r="I15" s="89"/>
      <c r="J15" s="86" t="s">
        <v>100</v>
      </c>
    </row>
    <row r="16" spans="1:11" x14ac:dyDescent="0.25">
      <c r="A16" s="87"/>
      <c r="B16" s="88"/>
      <c r="C16" s="88"/>
      <c r="D16" s="88"/>
      <c r="E16" s="88"/>
      <c r="F16" s="88"/>
      <c r="G16" s="88"/>
      <c r="H16" s="88"/>
      <c r="I16" s="89"/>
    </row>
    <row r="17" spans="1:11" ht="15.6" x14ac:dyDescent="0.35">
      <c r="A17" s="87"/>
      <c r="B17" s="88"/>
      <c r="C17" s="88"/>
      <c r="D17" s="88"/>
      <c r="E17" s="88"/>
      <c r="F17" s="88"/>
      <c r="G17" s="88"/>
      <c r="H17" s="88"/>
      <c r="I17" s="89"/>
      <c r="J17" s="90" t="s">
        <v>101</v>
      </c>
      <c r="K17" s="86" t="s">
        <v>102</v>
      </c>
    </row>
    <row r="18" spans="1:11" x14ac:dyDescent="0.25">
      <c r="A18" s="87"/>
      <c r="B18" s="88"/>
      <c r="C18" s="88"/>
      <c r="D18" s="88"/>
      <c r="E18" s="88"/>
      <c r="F18" s="88"/>
      <c r="G18" s="88"/>
      <c r="H18" s="88"/>
      <c r="I18" s="89"/>
      <c r="J18" s="86" t="s">
        <v>103</v>
      </c>
    </row>
    <row r="19" spans="1:11" x14ac:dyDescent="0.25">
      <c r="A19" s="87"/>
      <c r="B19" s="88"/>
      <c r="C19" s="88"/>
      <c r="D19" s="88"/>
      <c r="E19" s="88"/>
      <c r="F19" s="88"/>
      <c r="G19" s="88"/>
      <c r="H19" s="88"/>
      <c r="I19" s="89"/>
    </row>
    <row r="20" spans="1:11" x14ac:dyDescent="0.25">
      <c r="A20" s="87"/>
      <c r="B20" s="88"/>
      <c r="C20" s="88"/>
      <c r="D20" s="88"/>
      <c r="E20" s="88"/>
      <c r="F20" s="88"/>
      <c r="G20" s="88"/>
      <c r="H20" s="88"/>
      <c r="I20" s="89"/>
    </row>
    <row r="21" spans="1:11" ht="13.8" thickBot="1" x14ac:dyDescent="0.3">
      <c r="A21" s="96"/>
      <c r="B21" s="97"/>
      <c r="C21" s="97"/>
      <c r="D21" s="97"/>
      <c r="E21" s="97"/>
      <c r="F21" s="97"/>
      <c r="G21" s="97"/>
      <c r="H21" s="97"/>
      <c r="I21" s="98" t="s">
        <v>104</v>
      </c>
    </row>
    <row r="22" spans="1:11" x14ac:dyDescent="0.25">
      <c r="A22" s="86" t="s">
        <v>105</v>
      </c>
    </row>
    <row r="23" spans="1:11" ht="15.6" x14ac:dyDescent="0.35">
      <c r="A23" s="86" t="s">
        <v>106</v>
      </c>
    </row>
    <row r="24" spans="1:11" x14ac:dyDescent="0.25">
      <c r="A24" s="86" t="s">
        <v>107</v>
      </c>
    </row>
    <row r="25" spans="1:11" x14ac:dyDescent="0.25">
      <c r="A25" s="86" t="s">
        <v>108</v>
      </c>
    </row>
    <row r="26" spans="1:11" ht="14.4" x14ac:dyDescent="0.3">
      <c r="A26" s="99" t="s">
        <v>109</v>
      </c>
    </row>
    <row r="27" spans="1:11" ht="14.4" x14ac:dyDescent="0.3">
      <c r="A27" s="99" t="s">
        <v>110</v>
      </c>
    </row>
    <row r="28" spans="1:11" ht="15.6" x14ac:dyDescent="0.35">
      <c r="A28" s="86" t="s">
        <v>111</v>
      </c>
    </row>
    <row r="29" spans="1:11" x14ac:dyDescent="0.25">
      <c r="A29" s="86" t="s">
        <v>112</v>
      </c>
    </row>
    <row r="31" spans="1:11" x14ac:dyDescent="0.25">
      <c r="B31" s="100" t="s">
        <v>113</v>
      </c>
    </row>
    <row r="32" spans="1:11" x14ac:dyDescent="0.25">
      <c r="B32" s="86" t="s">
        <v>114</v>
      </c>
    </row>
    <row r="33" spans="2:10" x14ac:dyDescent="0.25">
      <c r="B33" s="86" t="s">
        <v>115</v>
      </c>
    </row>
    <row r="34" spans="2:10" x14ac:dyDescent="0.25">
      <c r="B34" s="86" t="s">
        <v>116</v>
      </c>
    </row>
    <row r="36" spans="2:10" x14ac:dyDescent="0.25">
      <c r="B36" s="100" t="s">
        <v>117</v>
      </c>
      <c r="E36" s="90"/>
    </row>
    <row r="37" spans="2:10" x14ac:dyDescent="0.25">
      <c r="B37" s="86" t="s">
        <v>118</v>
      </c>
    </row>
    <row r="38" spans="2:10" x14ac:dyDescent="0.25">
      <c r="B38" s="86" t="s">
        <v>119</v>
      </c>
    </row>
    <row r="39" spans="2:10" x14ac:dyDescent="0.25">
      <c r="B39" s="86" t="s">
        <v>120</v>
      </c>
    </row>
    <row r="40" spans="2:10" x14ac:dyDescent="0.25">
      <c r="B40" s="86" t="s">
        <v>121</v>
      </c>
    </row>
    <row r="41" spans="2:10" x14ac:dyDescent="0.25">
      <c r="B41" s="86" t="s">
        <v>122</v>
      </c>
      <c r="I41" s="90">
        <f>E51+E52+E53</f>
        <v>9</v>
      </c>
    </row>
    <row r="43" spans="2:10" ht="15.75" customHeight="1" x14ac:dyDescent="0.25">
      <c r="B43" s="86" t="s">
        <v>123</v>
      </c>
    </row>
    <row r="44" spans="2:10" ht="14.25" customHeight="1" x14ac:dyDescent="0.25">
      <c r="B44" s="86" t="s">
        <v>124</v>
      </c>
    </row>
    <row r="45" spans="2:10" x14ac:dyDescent="0.25">
      <c r="B45" s="86" t="s">
        <v>125</v>
      </c>
    </row>
    <row r="46" spans="2:10" ht="16.2" thickBot="1" x14ac:dyDescent="0.4">
      <c r="B46" s="101" t="s">
        <v>0</v>
      </c>
      <c r="C46" s="102" t="s">
        <v>126</v>
      </c>
      <c r="D46" s="102" t="s">
        <v>127</v>
      </c>
      <c r="E46" s="102" t="s">
        <v>34</v>
      </c>
      <c r="F46" s="103" t="s">
        <v>35</v>
      </c>
      <c r="G46" s="104" t="s">
        <v>20</v>
      </c>
      <c r="H46" s="102" t="s">
        <v>21</v>
      </c>
      <c r="I46" s="102" t="s">
        <v>128</v>
      </c>
      <c r="J46" s="103" t="s">
        <v>129</v>
      </c>
    </row>
    <row r="47" spans="2:10" ht="14.4" thickTop="1" thickBot="1" x14ac:dyDescent="0.3">
      <c r="B47" s="105"/>
      <c r="C47" s="106"/>
      <c r="D47" s="106"/>
      <c r="E47" s="106"/>
      <c r="F47" s="107"/>
      <c r="G47" s="108"/>
      <c r="H47" s="109" t="s">
        <v>130</v>
      </c>
      <c r="I47" s="109"/>
      <c r="J47" s="110"/>
    </row>
    <row r="48" spans="2:10" ht="13.8" thickTop="1" x14ac:dyDescent="0.25">
      <c r="B48" s="111"/>
      <c r="D48" s="112" t="s">
        <v>25</v>
      </c>
      <c r="E48" s="112" t="s">
        <v>13</v>
      </c>
      <c r="F48" s="113" t="s">
        <v>13</v>
      </c>
      <c r="G48" s="114" t="s">
        <v>26</v>
      </c>
      <c r="H48" s="112" t="s">
        <v>27</v>
      </c>
      <c r="I48" s="112" t="s">
        <v>28</v>
      </c>
      <c r="J48" s="113" t="s">
        <v>25</v>
      </c>
    </row>
    <row r="49" spans="2:10" ht="15.6" x14ac:dyDescent="0.35">
      <c r="B49" s="115">
        <v>1</v>
      </c>
      <c r="C49" s="90" t="s">
        <v>84</v>
      </c>
      <c r="D49" s="90">
        <v>50</v>
      </c>
      <c r="E49" s="90">
        <v>1.25</v>
      </c>
      <c r="F49" s="91">
        <f>E49+F63+F50</f>
        <v>39.630000000000003</v>
      </c>
      <c r="G49" s="105">
        <v>160</v>
      </c>
      <c r="H49" s="116">
        <f>(4*(F49/1000))/(3.1415*(G49/1000)^2)</f>
        <v>1.9710926309088017</v>
      </c>
      <c r="I49" s="117">
        <f>(H49/(0.849*120*((G49/4000)^0.63)))^1.85</f>
        <v>2.8809953772061109E-2</v>
      </c>
      <c r="J49" s="118">
        <f>I49*D49</f>
        <v>1.4404976886030554</v>
      </c>
    </row>
    <row r="50" spans="2:10" ht="15.6" x14ac:dyDescent="0.35">
      <c r="B50" s="115">
        <v>2</v>
      </c>
      <c r="C50" s="90" t="s">
        <v>131</v>
      </c>
      <c r="D50" s="90">
        <v>50</v>
      </c>
      <c r="E50" s="90">
        <v>3.25</v>
      </c>
      <c r="F50" s="91">
        <f>E50+F57+F60+F51</f>
        <v>28.64</v>
      </c>
      <c r="G50" s="105">
        <v>140</v>
      </c>
      <c r="H50" s="116">
        <f>(4*(F50/1000))/(3.1415*(G50/1000)^2)</f>
        <v>1.8605436763277645</v>
      </c>
      <c r="I50" s="117">
        <f>(H50/(0.849*120*((G50/4000)^0.63)))^1.85</f>
        <v>3.0252266729521787E-2</v>
      </c>
      <c r="J50" s="118">
        <f>I50*D50</f>
        <v>1.5126133364760894</v>
      </c>
    </row>
    <row r="51" spans="2:10" ht="15.6" x14ac:dyDescent="0.35">
      <c r="B51" s="115">
        <v>3</v>
      </c>
      <c r="C51" s="90" t="s">
        <v>132</v>
      </c>
      <c r="D51" s="90">
        <v>50</v>
      </c>
      <c r="E51" s="90">
        <v>3.67</v>
      </c>
      <c r="F51" s="91">
        <f>E51+F52+F53</f>
        <v>9</v>
      </c>
      <c r="G51" s="105">
        <v>80</v>
      </c>
      <c r="H51" s="116">
        <f>(4*(F51/1000))/(3.1415*(G51/1000)^2)</f>
        <v>1.7905459175553078</v>
      </c>
      <c r="I51" s="117">
        <f>(H51/(0.849*120*((G51/4000)^0.63)))^1.85</f>
        <v>5.4101351457881974E-2</v>
      </c>
      <c r="J51" s="118">
        <f>I51*D51</f>
        <v>2.7050675728940989</v>
      </c>
    </row>
    <row r="52" spans="2:10" ht="15.6" x14ac:dyDescent="0.35">
      <c r="B52" s="115">
        <v>4</v>
      </c>
      <c r="C52" s="90" t="s">
        <v>133</v>
      </c>
      <c r="D52" s="90">
        <v>50</v>
      </c>
      <c r="E52" s="90">
        <v>2</v>
      </c>
      <c r="F52" s="91">
        <v>2</v>
      </c>
      <c r="G52" s="105">
        <v>60</v>
      </c>
      <c r="H52" s="116">
        <f>(4*(F52/1000))/(3.1415*(G52/1000)^2)</f>
        <v>0.70737616496012168</v>
      </c>
      <c r="I52" s="117">
        <f>(H52/(0.849*120*((G52/4000)^0.63)))^1.85</f>
        <v>1.3572329244883998E-2</v>
      </c>
      <c r="J52" s="118">
        <f>I52*D52</f>
        <v>0.67861646224419991</v>
      </c>
    </row>
    <row r="53" spans="2:10" ht="15.6" x14ac:dyDescent="0.35">
      <c r="B53" s="115">
        <v>5</v>
      </c>
      <c r="C53" s="90" t="s">
        <v>134</v>
      </c>
      <c r="D53" s="90">
        <v>100</v>
      </c>
      <c r="E53" s="90">
        <v>3.33</v>
      </c>
      <c r="F53" s="91">
        <v>3.33</v>
      </c>
      <c r="G53" s="105">
        <v>60</v>
      </c>
      <c r="H53" s="116">
        <f>(4*(F53/1000))/(3.1415*(G53/1000)^2)</f>
        <v>1.1777813146586025</v>
      </c>
      <c r="I53" s="117">
        <f>(H53/(0.849*120*((G53/4000)^0.63)))^1.85</f>
        <v>3.4855452600942582E-2</v>
      </c>
      <c r="J53" s="118">
        <f>I53*D53</f>
        <v>3.4855452600942582</v>
      </c>
    </row>
    <row r="54" spans="2:10" ht="8.25" customHeight="1" x14ac:dyDescent="0.25">
      <c r="B54" s="115"/>
      <c r="C54" s="90"/>
      <c r="D54" s="90"/>
      <c r="E54" s="90"/>
      <c r="F54" s="91"/>
      <c r="G54" s="105"/>
      <c r="H54" s="116"/>
      <c r="I54" s="117"/>
      <c r="J54" s="118"/>
    </row>
    <row r="55" spans="2:10" ht="15.6" x14ac:dyDescent="0.35">
      <c r="B55" s="115">
        <v>6</v>
      </c>
      <c r="C55" s="90" t="s">
        <v>135</v>
      </c>
      <c r="D55" s="90">
        <v>50</v>
      </c>
      <c r="E55" s="90">
        <v>1.25</v>
      </c>
      <c r="F55" s="91">
        <v>1.25</v>
      </c>
      <c r="G55" s="105">
        <v>60</v>
      </c>
      <c r="H55" s="116">
        <f>(4*(F55/1000))/(3.1415*(G55/1000)^2)</f>
        <v>0.44211010310007604</v>
      </c>
      <c r="I55" s="117">
        <f>(H55/(0.849*120*((G55/4000)^0.63)))^1.85</f>
        <v>5.6889539527520379E-3</v>
      </c>
      <c r="J55" s="118">
        <f>I55*D55</f>
        <v>0.28444769763760192</v>
      </c>
    </row>
    <row r="56" spans="2:10" ht="9.75" customHeight="1" x14ac:dyDescent="0.25">
      <c r="B56" s="115"/>
      <c r="C56" s="90"/>
      <c r="D56" s="90"/>
      <c r="E56" s="90"/>
      <c r="F56" s="91"/>
      <c r="G56" s="105"/>
      <c r="H56" s="116"/>
      <c r="I56" s="117"/>
      <c r="J56" s="118"/>
    </row>
    <row r="57" spans="2:10" ht="15.6" x14ac:dyDescent="0.35">
      <c r="B57" s="115">
        <v>7</v>
      </c>
      <c r="C57" s="90" t="s">
        <v>136</v>
      </c>
      <c r="D57" s="90">
        <v>50</v>
      </c>
      <c r="E57" s="90">
        <v>3.25</v>
      </c>
      <c r="F57" s="91">
        <f>F58+E57</f>
        <v>5.25</v>
      </c>
      <c r="G57" s="105">
        <v>80</v>
      </c>
      <c r="H57" s="116">
        <f>(4*(F57/1000))/(3.1415*(G57/1000)^2)</f>
        <v>1.0444851185739297</v>
      </c>
      <c r="I57" s="117">
        <f>(H57/(0.849*120*((G57/4000)^0.63)))^1.85</f>
        <v>1.9959707968151288E-2</v>
      </c>
      <c r="J57" s="118">
        <f>I57*D57</f>
        <v>0.99798539840756439</v>
      </c>
    </row>
    <row r="58" spans="2:10" ht="15.6" x14ac:dyDescent="0.35">
      <c r="B58" s="115">
        <v>8</v>
      </c>
      <c r="C58" s="90" t="s">
        <v>137</v>
      </c>
      <c r="D58" s="90">
        <v>50</v>
      </c>
      <c r="E58" s="90">
        <v>2</v>
      </c>
      <c r="F58" s="91">
        <v>2</v>
      </c>
      <c r="G58" s="105">
        <v>60</v>
      </c>
      <c r="H58" s="116">
        <f>(4*(F58/1000))/(3.1415*(G58/1000)^2)</f>
        <v>0.70737616496012168</v>
      </c>
      <c r="I58" s="117">
        <f>(H58/(0.849*120*((G58/4000)^0.63)))^1.85</f>
        <v>1.3572329244883998E-2</v>
      </c>
      <c r="J58" s="118">
        <f>I58*D58</f>
        <v>0.67861646224419991</v>
      </c>
    </row>
    <row r="59" spans="2:10" ht="7.5" customHeight="1" x14ac:dyDescent="0.25">
      <c r="B59" s="115"/>
      <c r="C59" s="90"/>
      <c r="D59" s="90"/>
      <c r="E59" s="90"/>
      <c r="F59" s="91"/>
      <c r="G59" s="105"/>
      <c r="H59" s="116"/>
      <c r="I59" s="117"/>
      <c r="J59" s="118"/>
    </row>
    <row r="60" spans="2:10" ht="15.6" x14ac:dyDescent="0.35">
      <c r="B60" s="115">
        <v>9</v>
      </c>
      <c r="C60" s="90" t="s">
        <v>138</v>
      </c>
      <c r="D60" s="90">
        <v>100</v>
      </c>
      <c r="E60" s="90">
        <v>7.33</v>
      </c>
      <c r="F60" s="91">
        <f>F61+E60</f>
        <v>11.14</v>
      </c>
      <c r="G60" s="105">
        <v>120</v>
      </c>
      <c r="H60" s="116">
        <f>(4*(F60/1000))/(3.1415*(G60/1000)^2)</f>
        <v>0.98502130970696944</v>
      </c>
      <c r="I60" s="117">
        <f>(H60/(0.849*120*((G60/4000)^0.63)))^1.85</f>
        <v>1.1164134335597665E-2</v>
      </c>
      <c r="J60" s="118">
        <f>I60*D60</f>
        <v>1.1164134335597664</v>
      </c>
    </row>
    <row r="61" spans="2:10" ht="15.6" x14ac:dyDescent="0.35">
      <c r="B61" s="115">
        <v>10</v>
      </c>
      <c r="C61" s="90" t="s">
        <v>139</v>
      </c>
      <c r="D61" s="90">
        <v>50</v>
      </c>
      <c r="E61" s="90">
        <v>3.81</v>
      </c>
      <c r="F61" s="91">
        <v>3.81</v>
      </c>
      <c r="G61" s="105">
        <v>60</v>
      </c>
      <c r="H61" s="116">
        <f>(4*(F61/1000))/(3.1415*(G61/1000)^2)</f>
        <v>1.3475515942490317</v>
      </c>
      <c r="I61" s="117">
        <f>(H61/(0.849*120*((G61/4000)^0.63)))^1.85</f>
        <v>4.4715706763185828E-2</v>
      </c>
      <c r="J61" s="118">
        <f>I61*D61</f>
        <v>2.2357853381592916</v>
      </c>
    </row>
    <row r="62" spans="2:10" ht="6.75" customHeight="1" x14ac:dyDescent="0.25">
      <c r="B62" s="115"/>
      <c r="C62" s="90"/>
      <c r="D62" s="90"/>
      <c r="E62" s="90"/>
      <c r="F62" s="91"/>
      <c r="G62" s="105"/>
      <c r="H62" s="116"/>
      <c r="I62" s="117"/>
      <c r="J62" s="118"/>
    </row>
    <row r="63" spans="2:10" ht="15.6" x14ac:dyDescent="0.35">
      <c r="B63" s="115">
        <v>11</v>
      </c>
      <c r="C63" s="90" t="s">
        <v>140</v>
      </c>
      <c r="D63" s="90">
        <v>100</v>
      </c>
      <c r="E63" s="90">
        <v>4</v>
      </c>
      <c r="F63" s="91">
        <f>E63+F64+F65</f>
        <v>9.74</v>
      </c>
      <c r="G63" s="105">
        <v>100</v>
      </c>
      <c r="H63" s="116">
        <f>(4*(F63/1000))/(3.1415*(G63/1000)^2)</f>
        <v>1.2401718924080851</v>
      </c>
      <c r="I63" s="117">
        <f>(H63/(0.849*120*((G63/4000)^0.63)))^1.85</f>
        <v>2.1143548361478581E-2</v>
      </c>
      <c r="J63" s="118">
        <f>I63*D63</f>
        <v>2.1143548361478581</v>
      </c>
    </row>
    <row r="64" spans="2:10" ht="15.6" x14ac:dyDescent="0.35">
      <c r="B64" s="115">
        <v>12</v>
      </c>
      <c r="C64" s="90" t="s">
        <v>141</v>
      </c>
      <c r="D64" s="90">
        <v>50</v>
      </c>
      <c r="E64" s="90">
        <v>4.1399999999999997</v>
      </c>
      <c r="F64" s="91">
        <v>4.1399999999999997</v>
      </c>
      <c r="G64" s="105">
        <v>60</v>
      </c>
      <c r="H64" s="116">
        <f>(4*(F64/1000))/(3.1415*(G64/1000)^2)</f>
        <v>1.4642686614674516</v>
      </c>
      <c r="I64" s="117">
        <f>(H64/(0.849*120*((G64/4000)^0.63)))^1.85</f>
        <v>5.2143421576250959E-2</v>
      </c>
      <c r="J64" s="118">
        <f>I64*D64</f>
        <v>2.6071710788125477</v>
      </c>
    </row>
    <row r="65" spans="2:10" ht="15.6" x14ac:dyDescent="0.35">
      <c r="B65" s="119">
        <v>13</v>
      </c>
      <c r="C65" s="120" t="s">
        <v>88</v>
      </c>
      <c r="D65" s="120">
        <v>40</v>
      </c>
      <c r="E65" s="120">
        <v>1.6</v>
      </c>
      <c r="F65" s="121">
        <v>1.6</v>
      </c>
      <c r="G65" s="122">
        <v>60</v>
      </c>
      <c r="H65" s="123">
        <f>(4*(F65/1000))/(3.1415*(G65/1000)^2)</f>
        <v>0.56590093196809732</v>
      </c>
      <c r="I65" s="124">
        <f>(H65/(0.849*120*((G65/4000)^0.63)))^1.85</f>
        <v>8.9819547412424653E-3</v>
      </c>
      <c r="J65" s="125">
        <f>I65*D65</f>
        <v>0.3592781896496986</v>
      </c>
    </row>
    <row r="66" spans="2:10" x14ac:dyDescent="0.25">
      <c r="E66" s="90">
        <f>SUM(E49:E65)</f>
        <v>40.880000000000003</v>
      </c>
      <c r="F66" s="126" t="s">
        <v>142</v>
      </c>
    </row>
    <row r="67" spans="2:10" x14ac:dyDescent="0.25">
      <c r="B67" s="86" t="s">
        <v>143</v>
      </c>
      <c r="E67" s="90"/>
    </row>
    <row r="68" spans="2:10" x14ac:dyDescent="0.25">
      <c r="B68" s="86" t="s">
        <v>144</v>
      </c>
      <c r="E68" s="90"/>
    </row>
    <row r="69" spans="2:10" x14ac:dyDescent="0.25">
      <c r="E69" s="90"/>
    </row>
    <row r="70" spans="2:10" ht="14.25" customHeight="1" x14ac:dyDescent="0.25"/>
    <row r="71" spans="2:10" ht="14.25" customHeight="1" x14ac:dyDescent="0.25">
      <c r="B71" s="100" t="s">
        <v>145</v>
      </c>
    </row>
    <row r="72" spans="2:10" ht="13.5" customHeight="1" x14ac:dyDescent="0.25">
      <c r="B72" s="86" t="s">
        <v>146</v>
      </c>
    </row>
    <row r="73" spans="2:10" s="127" customFormat="1" ht="22.5" customHeight="1" x14ac:dyDescent="0.3">
      <c r="B73" s="127" t="s">
        <v>147</v>
      </c>
      <c r="J73" s="127" t="s">
        <v>148</v>
      </c>
    </row>
    <row r="74" spans="2:10" s="127" customFormat="1" ht="22.5" customHeight="1" x14ac:dyDescent="0.3">
      <c r="B74" s="127" t="s">
        <v>149</v>
      </c>
    </row>
    <row r="75" spans="2:10" s="127" customFormat="1" ht="22.5" customHeight="1" x14ac:dyDescent="0.3">
      <c r="B75" s="127" t="s">
        <v>150</v>
      </c>
    </row>
    <row r="76" spans="2:10" x14ac:dyDescent="0.25">
      <c r="B76" s="86" t="s">
        <v>151</v>
      </c>
    </row>
    <row r="77" spans="2:10" x14ac:dyDescent="0.25">
      <c r="B77" s="86" t="s">
        <v>152</v>
      </c>
    </row>
    <row r="79" spans="2:10" x14ac:dyDescent="0.25">
      <c r="B79" s="100" t="s">
        <v>153</v>
      </c>
    </row>
    <row r="80" spans="2:10" x14ac:dyDescent="0.25">
      <c r="B80" s="130" t="s">
        <v>260</v>
      </c>
    </row>
    <row r="81" spans="1:15" x14ac:dyDescent="0.25">
      <c r="B81" s="86" t="s">
        <v>154</v>
      </c>
    </row>
    <row r="82" spans="1:15" x14ac:dyDescent="0.25">
      <c r="B82" s="86" t="s">
        <v>155</v>
      </c>
    </row>
    <row r="83" spans="1:15" ht="15.6" x14ac:dyDescent="0.35">
      <c r="B83" s="86" t="s">
        <v>156</v>
      </c>
    </row>
    <row r="84" spans="1:15" x14ac:dyDescent="0.25">
      <c r="B84" s="86" t="s">
        <v>157</v>
      </c>
    </row>
    <row r="85" spans="1:15" ht="8.25" customHeight="1" thickBot="1" x14ac:dyDescent="0.3"/>
    <row r="86" spans="1:15" ht="13.8" hidden="1" thickBot="1" x14ac:dyDescent="0.3"/>
    <row r="87" spans="1:15" ht="44.25" customHeight="1" x14ac:dyDescent="0.5">
      <c r="A87" s="132" t="s">
        <v>158</v>
      </c>
      <c r="B87" s="84"/>
      <c r="C87" s="84"/>
      <c r="D87" s="84"/>
      <c r="E87" s="84"/>
      <c r="F87" s="84"/>
      <c r="G87" s="84"/>
      <c r="H87" s="84"/>
      <c r="I87" s="85"/>
      <c r="N87" s="95"/>
      <c r="O87" s="95"/>
    </row>
    <row r="88" spans="1:15" x14ac:dyDescent="0.25">
      <c r="A88" s="87"/>
      <c r="B88" s="88"/>
      <c r="C88" s="88"/>
      <c r="D88" s="88"/>
      <c r="E88" s="88"/>
      <c r="F88" s="88"/>
      <c r="G88" s="88"/>
      <c r="H88" s="88"/>
      <c r="I88" s="89"/>
      <c r="N88" s="95"/>
      <c r="O88" s="95"/>
    </row>
    <row r="89" spans="1:15" x14ac:dyDescent="0.25">
      <c r="A89" s="87"/>
      <c r="B89" s="88"/>
      <c r="C89" s="88"/>
      <c r="D89" s="88"/>
      <c r="E89" s="88"/>
      <c r="F89" s="88"/>
      <c r="G89" s="88"/>
      <c r="H89" s="88"/>
      <c r="I89" s="89"/>
    </row>
    <row r="90" spans="1:15" ht="15.6" x14ac:dyDescent="0.3">
      <c r="A90" s="87"/>
      <c r="B90" s="88"/>
      <c r="C90" s="88"/>
      <c r="D90" s="88"/>
      <c r="E90" s="88"/>
      <c r="F90" s="88"/>
      <c r="G90" s="88"/>
      <c r="H90" s="88"/>
      <c r="I90" s="89"/>
      <c r="J90" s="128" t="s">
        <v>159</v>
      </c>
    </row>
    <row r="91" spans="1:15" x14ac:dyDescent="0.25">
      <c r="A91" s="87"/>
      <c r="B91" s="88"/>
      <c r="C91" s="88"/>
      <c r="D91" s="88"/>
      <c r="E91" s="88"/>
      <c r="F91" s="88"/>
      <c r="G91" s="88"/>
      <c r="H91" s="88"/>
      <c r="I91" s="89"/>
      <c r="J91" s="86" t="s">
        <v>160</v>
      </c>
      <c r="N91" s="95">
        <v>130</v>
      </c>
    </row>
    <row r="92" spans="1:15" x14ac:dyDescent="0.25">
      <c r="A92" s="87"/>
      <c r="B92" s="88"/>
      <c r="C92" s="88"/>
      <c r="D92" s="88"/>
      <c r="E92" s="88"/>
      <c r="F92" s="88"/>
      <c r="G92" s="88"/>
      <c r="H92" s="88"/>
      <c r="I92" s="89"/>
      <c r="J92" s="86" t="s">
        <v>161</v>
      </c>
      <c r="N92" s="95" t="s">
        <v>162</v>
      </c>
    </row>
    <row r="93" spans="1:15" x14ac:dyDescent="0.25">
      <c r="A93" s="87"/>
      <c r="B93" s="88"/>
      <c r="C93" s="88"/>
      <c r="D93" s="88"/>
      <c r="E93" s="88"/>
      <c r="F93" s="88"/>
      <c r="G93" s="88"/>
      <c r="H93" s="88"/>
      <c r="I93" s="89"/>
      <c r="J93" s="86" t="s">
        <v>163</v>
      </c>
      <c r="N93" s="95">
        <v>120</v>
      </c>
    </row>
    <row r="94" spans="1:15" x14ac:dyDescent="0.25">
      <c r="A94" s="87"/>
      <c r="B94" s="88"/>
      <c r="C94" s="88"/>
      <c r="D94" s="88"/>
      <c r="E94" s="88"/>
      <c r="F94" s="88"/>
      <c r="G94" s="88"/>
      <c r="H94" s="88"/>
      <c r="I94" s="89"/>
      <c r="J94" s="86" t="s">
        <v>164</v>
      </c>
      <c r="N94" s="95">
        <v>140</v>
      </c>
    </row>
    <row r="95" spans="1:15" x14ac:dyDescent="0.25">
      <c r="A95" s="87"/>
      <c r="B95" s="88"/>
      <c r="C95" s="88"/>
      <c r="D95" s="88"/>
      <c r="E95" s="88"/>
      <c r="F95" s="88"/>
      <c r="G95" s="88"/>
      <c r="H95" s="88"/>
      <c r="I95" s="89"/>
      <c r="J95" s="86" t="s">
        <v>165</v>
      </c>
      <c r="N95" s="95">
        <v>150</v>
      </c>
    </row>
    <row r="96" spans="1:15" x14ac:dyDescent="0.25">
      <c r="A96" s="87"/>
      <c r="B96" s="88"/>
      <c r="C96" s="88"/>
      <c r="D96" s="88"/>
      <c r="E96" s="88"/>
      <c r="F96" s="88"/>
      <c r="G96" s="88"/>
      <c r="H96" s="88"/>
      <c r="I96" s="89"/>
    </row>
    <row r="97" spans="1:9" x14ac:dyDescent="0.25">
      <c r="A97" s="87"/>
      <c r="B97" s="88"/>
      <c r="C97" s="88"/>
      <c r="D97" s="88"/>
      <c r="E97" s="88"/>
      <c r="F97" s="88"/>
      <c r="G97" s="88"/>
      <c r="H97" s="88"/>
      <c r="I97" s="89"/>
    </row>
    <row r="98" spans="1:9" x14ac:dyDescent="0.25">
      <c r="A98" s="87"/>
      <c r="B98" s="88"/>
      <c r="C98" s="88"/>
      <c r="D98" s="88"/>
      <c r="E98" s="88"/>
      <c r="F98" s="88"/>
      <c r="G98" s="88"/>
      <c r="H98" s="88"/>
      <c r="I98" s="89"/>
    </row>
    <row r="99" spans="1:9" x14ac:dyDescent="0.25">
      <c r="A99" s="87"/>
      <c r="B99" s="88"/>
      <c r="C99" s="88"/>
      <c r="D99" s="88"/>
      <c r="E99" s="88"/>
      <c r="F99" s="88"/>
      <c r="G99" s="88"/>
      <c r="H99" s="88"/>
      <c r="I99" s="89"/>
    </row>
    <row r="100" spans="1:9" x14ac:dyDescent="0.25">
      <c r="A100" s="87"/>
      <c r="B100" s="88"/>
      <c r="C100" s="88"/>
      <c r="D100" s="88"/>
      <c r="E100" s="88"/>
      <c r="F100" s="88"/>
      <c r="G100" s="88"/>
      <c r="H100" s="88"/>
      <c r="I100" s="89"/>
    </row>
    <row r="101" spans="1:9" x14ac:dyDescent="0.25">
      <c r="A101" s="87"/>
      <c r="B101" s="88"/>
      <c r="C101" s="88"/>
      <c r="D101" s="88"/>
      <c r="E101" s="88"/>
      <c r="F101" s="88"/>
      <c r="G101" s="88"/>
      <c r="H101" s="88"/>
      <c r="I101" s="89"/>
    </row>
    <row r="102" spans="1:9" x14ac:dyDescent="0.25">
      <c r="A102" s="87"/>
      <c r="B102" s="88"/>
      <c r="C102" s="88"/>
      <c r="D102" s="88"/>
      <c r="E102" s="88"/>
      <c r="F102" s="88"/>
      <c r="G102" s="88"/>
      <c r="H102" s="88"/>
      <c r="I102" s="89"/>
    </row>
    <row r="103" spans="1:9" x14ac:dyDescent="0.25">
      <c r="A103" s="87"/>
      <c r="B103" s="88"/>
      <c r="C103" s="88"/>
      <c r="D103" s="88"/>
      <c r="E103" s="88"/>
      <c r="F103" s="88"/>
      <c r="G103" s="88"/>
      <c r="H103" s="88"/>
      <c r="I103" s="89"/>
    </row>
    <row r="104" spans="1:9" x14ac:dyDescent="0.25">
      <c r="A104" s="87"/>
      <c r="B104" s="88"/>
      <c r="C104" s="88"/>
      <c r="D104" s="88"/>
      <c r="E104" s="88"/>
      <c r="F104" s="88"/>
      <c r="G104" s="88"/>
      <c r="H104" s="88"/>
      <c r="I104" s="89"/>
    </row>
    <row r="105" spans="1:9" x14ac:dyDescent="0.25">
      <c r="A105" s="87"/>
      <c r="B105" s="88"/>
      <c r="C105" s="88"/>
      <c r="D105" s="88"/>
      <c r="E105" s="88"/>
      <c r="F105" s="88"/>
      <c r="G105" s="88"/>
      <c r="H105" s="88"/>
      <c r="I105" s="89"/>
    </row>
    <row r="106" spans="1:9" x14ac:dyDescent="0.25">
      <c r="A106" s="87"/>
      <c r="B106" s="88"/>
      <c r="C106" s="88"/>
      <c r="D106" s="88"/>
      <c r="E106" s="88"/>
      <c r="F106" s="88"/>
      <c r="G106" s="88"/>
      <c r="H106" s="88"/>
      <c r="I106" s="89"/>
    </row>
    <row r="107" spans="1:9" ht="13.8" thickBot="1" x14ac:dyDescent="0.3">
      <c r="A107" s="96"/>
      <c r="B107" s="97"/>
      <c r="C107" s="97"/>
      <c r="D107" s="97"/>
      <c r="E107" s="97"/>
      <c r="F107" s="97"/>
      <c r="G107" s="97"/>
      <c r="H107" s="97"/>
      <c r="I107" s="98" t="s">
        <v>166</v>
      </c>
    </row>
    <row r="108" spans="1:9" x14ac:dyDescent="0.25">
      <c r="A108" s="86" t="s">
        <v>167</v>
      </c>
    </row>
    <row r="109" spans="1:9" x14ac:dyDescent="0.25">
      <c r="A109" s="86" t="s">
        <v>168</v>
      </c>
    </row>
    <row r="110" spans="1:9" x14ac:dyDescent="0.25">
      <c r="A110" s="86" t="s">
        <v>169</v>
      </c>
    </row>
    <row r="111" spans="1:9" x14ac:dyDescent="0.25">
      <c r="A111" s="86" t="s">
        <v>170</v>
      </c>
    </row>
    <row r="112" spans="1:9" x14ac:dyDescent="0.25">
      <c r="A112" s="86" t="s">
        <v>171</v>
      </c>
    </row>
    <row r="114" spans="1:9" x14ac:dyDescent="0.25">
      <c r="A114" s="86" t="s">
        <v>172</v>
      </c>
    </row>
    <row r="115" spans="1:9" x14ac:dyDescent="0.25">
      <c r="A115" s="86" t="s">
        <v>173</v>
      </c>
    </row>
    <row r="116" spans="1:9" x14ac:dyDescent="0.25">
      <c r="A116" s="86" t="s">
        <v>174</v>
      </c>
    </row>
    <row r="117" spans="1:9" ht="13.8" thickBot="1" x14ac:dyDescent="0.3"/>
    <row r="118" spans="1:9" x14ac:dyDescent="0.25">
      <c r="A118" s="83" t="s">
        <v>158</v>
      </c>
      <c r="B118" s="84"/>
      <c r="C118" s="84"/>
      <c r="D118" s="84"/>
      <c r="E118" s="84"/>
      <c r="F118" s="84"/>
      <c r="G118" s="84"/>
      <c r="H118" s="84"/>
      <c r="I118" s="85"/>
    </row>
    <row r="119" spans="1:9" x14ac:dyDescent="0.25">
      <c r="A119" s="87"/>
      <c r="B119" s="88"/>
      <c r="C119" s="88"/>
      <c r="D119" s="88"/>
      <c r="E119" s="88"/>
      <c r="F119" s="88"/>
      <c r="G119" s="88"/>
      <c r="H119" s="88"/>
      <c r="I119" s="89"/>
    </row>
    <row r="120" spans="1:9" x14ac:dyDescent="0.25">
      <c r="A120" s="87"/>
      <c r="B120" s="88"/>
      <c r="C120" s="88"/>
      <c r="D120" s="88"/>
      <c r="E120" s="88"/>
      <c r="F120" s="88"/>
      <c r="G120" s="88"/>
      <c r="H120" s="88"/>
      <c r="I120" s="89"/>
    </row>
    <row r="121" spans="1:9" x14ac:dyDescent="0.25">
      <c r="A121" s="87"/>
      <c r="B121" s="88"/>
      <c r="C121" s="88"/>
      <c r="D121" s="88"/>
      <c r="E121" s="88"/>
      <c r="F121" s="88"/>
      <c r="G121" s="88"/>
      <c r="H121" s="88"/>
      <c r="I121" s="89"/>
    </row>
    <row r="122" spans="1:9" x14ac:dyDescent="0.25">
      <c r="A122" s="87"/>
      <c r="B122" s="88"/>
      <c r="C122" s="88"/>
      <c r="D122" s="88"/>
      <c r="E122" s="88"/>
      <c r="F122" s="88"/>
      <c r="G122" s="88"/>
      <c r="H122" s="88"/>
      <c r="I122" s="89"/>
    </row>
    <row r="123" spans="1:9" x14ac:dyDescent="0.25">
      <c r="A123" s="87"/>
      <c r="B123" s="88"/>
      <c r="C123" s="88"/>
      <c r="D123" s="88"/>
      <c r="E123" s="88"/>
      <c r="F123" s="88"/>
      <c r="G123" s="88"/>
      <c r="H123" s="88"/>
      <c r="I123" s="89"/>
    </row>
    <row r="124" spans="1:9" x14ac:dyDescent="0.25">
      <c r="A124" s="87"/>
      <c r="B124" s="88"/>
      <c r="C124" s="88"/>
      <c r="D124" s="88"/>
      <c r="E124" s="88"/>
      <c r="F124" s="88"/>
      <c r="G124" s="88"/>
      <c r="H124" s="88"/>
      <c r="I124" s="89"/>
    </row>
    <row r="125" spans="1:9" x14ac:dyDescent="0.25">
      <c r="A125" s="87"/>
      <c r="B125" s="88"/>
      <c r="C125" s="88"/>
      <c r="D125" s="88"/>
      <c r="E125" s="88"/>
      <c r="F125" s="88"/>
      <c r="G125" s="88"/>
      <c r="H125" s="88"/>
      <c r="I125" s="89"/>
    </row>
    <row r="126" spans="1:9" x14ac:dyDescent="0.25">
      <c r="A126" s="87"/>
      <c r="B126" s="88"/>
      <c r="C126" s="88"/>
      <c r="D126" s="88"/>
      <c r="E126" s="88"/>
      <c r="F126" s="88"/>
      <c r="G126" s="88"/>
      <c r="H126" s="88"/>
      <c r="I126" s="89"/>
    </row>
    <row r="127" spans="1:9" x14ac:dyDescent="0.25">
      <c r="A127" s="87"/>
      <c r="B127" s="88"/>
      <c r="C127" s="88"/>
      <c r="D127" s="88"/>
      <c r="E127" s="88"/>
      <c r="F127" s="88"/>
      <c r="G127" s="88"/>
      <c r="H127" s="88"/>
      <c r="I127" s="89"/>
    </row>
    <row r="128" spans="1:9" x14ac:dyDescent="0.25">
      <c r="A128" s="87"/>
      <c r="B128" s="88"/>
      <c r="C128" s="88"/>
      <c r="D128" s="88"/>
      <c r="E128" s="88"/>
      <c r="F128" s="88"/>
      <c r="G128" s="88"/>
      <c r="H128" s="88"/>
      <c r="I128" s="89"/>
    </row>
    <row r="129" spans="1:9" x14ac:dyDescent="0.25">
      <c r="A129" s="87"/>
      <c r="B129" s="88"/>
      <c r="C129" s="88"/>
      <c r="D129" s="88"/>
      <c r="E129" s="88"/>
      <c r="F129" s="88"/>
      <c r="G129" s="88"/>
      <c r="H129" s="88"/>
      <c r="I129" s="89"/>
    </row>
    <row r="130" spans="1:9" x14ac:dyDescent="0.25">
      <c r="A130" s="87"/>
      <c r="B130" s="88"/>
      <c r="C130" s="88"/>
      <c r="D130" s="88"/>
      <c r="E130" s="88"/>
      <c r="F130" s="88"/>
      <c r="G130" s="88"/>
      <c r="H130" s="88"/>
      <c r="I130" s="89"/>
    </row>
    <row r="131" spans="1:9" x14ac:dyDescent="0.25">
      <c r="A131" s="87"/>
      <c r="B131" s="88"/>
      <c r="C131" s="88"/>
      <c r="D131" s="88"/>
      <c r="E131" s="88"/>
      <c r="F131" s="88"/>
      <c r="G131" s="88"/>
      <c r="H131" s="88"/>
      <c r="I131" s="89"/>
    </row>
    <row r="132" spans="1:9" x14ac:dyDescent="0.25">
      <c r="A132" s="87"/>
      <c r="B132" s="88"/>
      <c r="C132" s="88"/>
      <c r="D132" s="88"/>
      <c r="E132" s="88"/>
      <c r="F132" s="88"/>
      <c r="G132" s="88"/>
      <c r="H132" s="88"/>
      <c r="I132" s="89"/>
    </row>
    <row r="133" spans="1:9" x14ac:dyDescent="0.25">
      <c r="A133" s="87"/>
      <c r="B133" s="88"/>
      <c r="C133" s="88"/>
      <c r="D133" s="88"/>
      <c r="E133" s="88"/>
      <c r="F133" s="88"/>
      <c r="G133" s="88"/>
      <c r="H133" s="88"/>
      <c r="I133" s="89"/>
    </row>
    <row r="134" spans="1:9" x14ac:dyDescent="0.25">
      <c r="A134" s="87"/>
      <c r="B134" s="88"/>
      <c r="C134" s="88"/>
      <c r="D134" s="88"/>
      <c r="E134" s="88"/>
      <c r="F134" s="88"/>
      <c r="G134" s="88"/>
      <c r="H134" s="88"/>
      <c r="I134" s="89"/>
    </row>
    <row r="135" spans="1:9" x14ac:dyDescent="0.25">
      <c r="A135" s="87"/>
      <c r="B135" s="88"/>
      <c r="C135" s="88"/>
      <c r="D135" s="88"/>
      <c r="E135" s="88"/>
      <c r="F135" s="88"/>
      <c r="G135" s="88"/>
      <c r="H135" s="88"/>
      <c r="I135" s="89"/>
    </row>
    <row r="136" spans="1:9" x14ac:dyDescent="0.25">
      <c r="A136" s="87"/>
      <c r="B136" s="88"/>
      <c r="C136" s="88"/>
      <c r="D136" s="88"/>
      <c r="E136" s="88"/>
      <c r="F136" s="88"/>
      <c r="G136" s="88"/>
      <c r="H136" s="88"/>
      <c r="I136" s="89"/>
    </row>
    <row r="137" spans="1:9" x14ac:dyDescent="0.25">
      <c r="A137" s="87"/>
      <c r="B137" s="88"/>
      <c r="C137" s="88"/>
      <c r="D137" s="88"/>
      <c r="E137" s="88"/>
      <c r="F137" s="88"/>
      <c r="G137" s="88"/>
      <c r="H137" s="88"/>
      <c r="I137" s="89"/>
    </row>
    <row r="138" spans="1:9" ht="13.8" thickBot="1" x14ac:dyDescent="0.3">
      <c r="A138" s="96"/>
      <c r="B138" s="97"/>
      <c r="C138" s="97"/>
      <c r="D138" s="97"/>
      <c r="E138" s="97"/>
      <c r="F138" s="97"/>
      <c r="G138" s="97"/>
      <c r="H138" s="97"/>
      <c r="I138" s="98" t="s">
        <v>175</v>
      </c>
    </row>
    <row r="140" spans="1:9" x14ac:dyDescent="0.25">
      <c r="A140" s="86" t="s">
        <v>176</v>
      </c>
    </row>
    <row r="141" spans="1:9" ht="13.8" thickBot="1" x14ac:dyDescent="0.3">
      <c r="A141" s="86" t="s">
        <v>177</v>
      </c>
    </row>
    <row r="142" spans="1:9" x14ac:dyDescent="0.25">
      <c r="A142" s="83" t="s">
        <v>158</v>
      </c>
      <c r="B142" s="84"/>
      <c r="C142" s="84"/>
      <c r="D142" s="84"/>
      <c r="E142" s="84"/>
      <c r="F142" s="84"/>
      <c r="G142" s="84"/>
      <c r="H142" s="84"/>
      <c r="I142" s="85"/>
    </row>
    <row r="143" spans="1:9" x14ac:dyDescent="0.25">
      <c r="A143" s="87"/>
      <c r="B143" s="88"/>
      <c r="C143" s="88"/>
      <c r="D143" s="88"/>
      <c r="E143" s="88"/>
      <c r="F143" s="88"/>
      <c r="G143" s="88"/>
      <c r="H143" s="88"/>
      <c r="I143" s="89"/>
    </row>
    <row r="144" spans="1:9" x14ac:dyDescent="0.25">
      <c r="A144" s="87"/>
      <c r="B144" s="88"/>
      <c r="C144" s="88"/>
      <c r="D144" s="88"/>
      <c r="E144" s="88"/>
      <c r="F144" s="88"/>
      <c r="G144" s="88"/>
      <c r="H144" s="88"/>
      <c r="I144" s="89"/>
    </row>
    <row r="145" spans="1:9" x14ac:dyDescent="0.25">
      <c r="A145" s="87"/>
      <c r="B145" s="88"/>
      <c r="C145" s="88"/>
      <c r="D145" s="88"/>
      <c r="E145" s="88"/>
      <c r="F145" s="88"/>
      <c r="G145" s="88"/>
      <c r="H145" s="88"/>
      <c r="I145" s="89"/>
    </row>
    <row r="146" spans="1:9" x14ac:dyDescent="0.25">
      <c r="A146" s="87"/>
      <c r="B146" s="88"/>
      <c r="C146" s="88"/>
      <c r="D146" s="88"/>
      <c r="E146" s="88"/>
      <c r="F146" s="88"/>
      <c r="G146" s="88"/>
      <c r="H146" s="88"/>
      <c r="I146" s="89"/>
    </row>
    <row r="147" spans="1:9" x14ac:dyDescent="0.25">
      <c r="A147" s="87"/>
      <c r="B147" s="88"/>
      <c r="C147" s="88"/>
      <c r="D147" s="88"/>
      <c r="E147" s="88"/>
      <c r="F147" s="88"/>
      <c r="G147" s="88"/>
      <c r="H147" s="88"/>
      <c r="I147" s="89"/>
    </row>
    <row r="148" spans="1:9" x14ac:dyDescent="0.25">
      <c r="A148" s="87"/>
      <c r="B148" s="88"/>
      <c r="C148" s="88"/>
      <c r="D148" s="88"/>
      <c r="E148" s="88"/>
      <c r="F148" s="88"/>
      <c r="G148" s="88"/>
      <c r="H148" s="88"/>
      <c r="I148" s="89"/>
    </row>
    <row r="149" spans="1:9" x14ac:dyDescent="0.25">
      <c r="A149" s="87"/>
      <c r="B149" s="88"/>
      <c r="C149" s="88"/>
      <c r="D149" s="88"/>
      <c r="E149" s="88"/>
      <c r="F149" s="88"/>
      <c r="G149" s="88"/>
      <c r="H149" s="88"/>
      <c r="I149" s="89"/>
    </row>
    <row r="150" spans="1:9" x14ac:dyDescent="0.25">
      <c r="A150" s="87"/>
      <c r="B150" s="88"/>
      <c r="C150" s="88"/>
      <c r="D150" s="88"/>
      <c r="E150" s="88"/>
      <c r="F150" s="88"/>
      <c r="G150" s="88"/>
      <c r="H150" s="88"/>
      <c r="I150" s="89"/>
    </row>
    <row r="151" spans="1:9" x14ac:dyDescent="0.25">
      <c r="A151" s="87"/>
      <c r="B151" s="88"/>
      <c r="C151" s="88"/>
      <c r="D151" s="88"/>
      <c r="E151" s="88"/>
      <c r="F151" s="88"/>
      <c r="G151" s="88"/>
      <c r="H151" s="88"/>
      <c r="I151" s="89"/>
    </row>
    <row r="152" spans="1:9" x14ac:dyDescent="0.25">
      <c r="A152" s="87"/>
      <c r="B152" s="88"/>
      <c r="C152" s="88"/>
      <c r="D152" s="88"/>
      <c r="E152" s="88"/>
      <c r="F152" s="88"/>
      <c r="G152" s="88"/>
      <c r="H152" s="88"/>
      <c r="I152" s="89"/>
    </row>
    <row r="153" spans="1:9" x14ac:dyDescent="0.25">
      <c r="A153" s="87"/>
      <c r="B153" s="88"/>
      <c r="C153" s="88"/>
      <c r="D153" s="88"/>
      <c r="E153" s="88"/>
      <c r="F153" s="88"/>
      <c r="G153" s="88"/>
      <c r="H153" s="88"/>
      <c r="I153" s="89"/>
    </row>
    <row r="154" spans="1:9" x14ac:dyDescent="0.25">
      <c r="A154" s="87"/>
      <c r="B154" s="88"/>
      <c r="C154" s="88"/>
      <c r="D154" s="88"/>
      <c r="E154" s="88"/>
      <c r="F154" s="88"/>
      <c r="G154" s="88"/>
      <c r="H154" s="88"/>
      <c r="I154" s="89"/>
    </row>
    <row r="155" spans="1:9" x14ac:dyDescent="0.25">
      <c r="A155" s="87"/>
      <c r="B155" s="88"/>
      <c r="C155" s="88"/>
      <c r="D155" s="88"/>
      <c r="E155" s="88"/>
      <c r="F155" s="88"/>
      <c r="G155" s="88"/>
      <c r="H155" s="88"/>
      <c r="I155" s="89"/>
    </row>
    <row r="156" spans="1:9" x14ac:dyDescent="0.25">
      <c r="A156" s="87"/>
      <c r="B156" s="88"/>
      <c r="C156" s="88"/>
      <c r="D156" s="88"/>
      <c r="E156" s="88"/>
      <c r="F156" s="88"/>
      <c r="G156" s="88"/>
      <c r="H156" s="88"/>
      <c r="I156" s="89"/>
    </row>
    <row r="157" spans="1:9" x14ac:dyDescent="0.25">
      <c r="A157" s="87"/>
      <c r="B157" s="88"/>
      <c r="C157" s="88"/>
      <c r="D157" s="88"/>
      <c r="E157" s="88"/>
      <c r="F157" s="88"/>
      <c r="G157" s="88"/>
      <c r="H157" s="88"/>
      <c r="I157" s="89"/>
    </row>
    <row r="158" spans="1:9" x14ac:dyDescent="0.25">
      <c r="A158" s="87"/>
      <c r="B158" s="88"/>
      <c r="C158" s="88"/>
      <c r="D158" s="88"/>
      <c r="E158" s="88"/>
      <c r="F158" s="88"/>
      <c r="G158" s="88"/>
      <c r="H158" s="88"/>
      <c r="I158" s="89"/>
    </row>
    <row r="159" spans="1:9" x14ac:dyDescent="0.25">
      <c r="A159" s="87"/>
      <c r="B159" s="88"/>
      <c r="C159" s="88"/>
      <c r="D159" s="88"/>
      <c r="E159" s="88"/>
      <c r="F159" s="88"/>
      <c r="G159" s="88"/>
      <c r="H159" s="88"/>
      <c r="I159" s="89"/>
    </row>
    <row r="160" spans="1:9" x14ac:dyDescent="0.25">
      <c r="A160" s="87"/>
      <c r="B160" s="88"/>
      <c r="C160" s="88"/>
      <c r="D160" s="88"/>
      <c r="E160" s="88"/>
      <c r="F160" s="88"/>
      <c r="G160" s="88"/>
      <c r="H160" s="88"/>
      <c r="I160" s="89"/>
    </row>
    <row r="161" spans="1:9" x14ac:dyDescent="0.25">
      <c r="A161" s="87"/>
      <c r="B161" s="88"/>
      <c r="C161" s="88"/>
      <c r="D161" s="88"/>
      <c r="E161" s="88"/>
      <c r="F161" s="88"/>
      <c r="G161" s="88"/>
      <c r="H161" s="88"/>
      <c r="I161" s="89"/>
    </row>
    <row r="162" spans="1:9" ht="13.8" thickBot="1" x14ac:dyDescent="0.3">
      <c r="A162" s="96"/>
      <c r="B162" s="97"/>
      <c r="C162" s="97"/>
      <c r="D162" s="97"/>
      <c r="E162" s="97"/>
      <c r="F162" s="97"/>
      <c r="G162" s="97"/>
      <c r="H162" s="97"/>
      <c r="I162" s="98" t="s">
        <v>178</v>
      </c>
    </row>
    <row r="164" spans="1:9" ht="13.8" thickBot="1" x14ac:dyDescent="0.3">
      <c r="A164" s="86" t="s">
        <v>179</v>
      </c>
    </row>
    <row r="165" spans="1:9" x14ac:dyDescent="0.25">
      <c r="A165" s="83" t="s">
        <v>158</v>
      </c>
      <c r="B165" s="84"/>
      <c r="C165" s="84"/>
      <c r="D165" s="84"/>
      <c r="E165" s="84"/>
      <c r="F165" s="84"/>
      <c r="G165" s="84"/>
      <c r="H165" s="84"/>
      <c r="I165" s="85"/>
    </row>
    <row r="166" spans="1:9" x14ac:dyDescent="0.25">
      <c r="A166" s="87"/>
      <c r="B166" s="88"/>
      <c r="C166" s="88"/>
      <c r="D166" s="88"/>
      <c r="E166" s="88"/>
      <c r="F166" s="88"/>
      <c r="G166" s="88"/>
      <c r="H166" s="88"/>
      <c r="I166" s="89"/>
    </row>
    <row r="167" spans="1:9" x14ac:dyDescent="0.25">
      <c r="A167" s="87"/>
      <c r="B167" s="88"/>
      <c r="C167" s="88"/>
      <c r="D167" s="88"/>
      <c r="E167" s="88"/>
      <c r="F167" s="88"/>
      <c r="G167" s="88"/>
      <c r="H167" s="88"/>
      <c r="I167" s="89"/>
    </row>
    <row r="168" spans="1:9" x14ac:dyDescent="0.25">
      <c r="A168" s="87"/>
      <c r="B168" s="88"/>
      <c r="C168" s="88"/>
      <c r="D168" s="88"/>
      <c r="E168" s="88"/>
      <c r="F168" s="88"/>
      <c r="G168" s="88"/>
      <c r="H168" s="88"/>
      <c r="I168" s="89"/>
    </row>
    <row r="169" spans="1:9" x14ac:dyDescent="0.25">
      <c r="A169" s="87"/>
      <c r="B169" s="88"/>
      <c r="C169" s="88"/>
      <c r="D169" s="88"/>
      <c r="E169" s="88"/>
      <c r="F169" s="88"/>
      <c r="G169" s="88"/>
      <c r="H169" s="88"/>
      <c r="I169" s="89"/>
    </row>
    <row r="170" spans="1:9" x14ac:dyDescent="0.25">
      <c r="A170" s="87"/>
      <c r="B170" s="88"/>
      <c r="C170" s="88"/>
      <c r="D170" s="88"/>
      <c r="E170" s="88"/>
      <c r="F170" s="88"/>
      <c r="G170" s="88"/>
      <c r="H170" s="88"/>
      <c r="I170" s="89"/>
    </row>
    <row r="171" spans="1:9" x14ac:dyDescent="0.25">
      <c r="A171" s="87"/>
      <c r="B171" s="88"/>
      <c r="C171" s="88"/>
      <c r="D171" s="88"/>
      <c r="E171" s="88"/>
      <c r="F171" s="88"/>
      <c r="G171" s="88"/>
      <c r="H171" s="88"/>
      <c r="I171" s="89"/>
    </row>
    <row r="172" spans="1:9" x14ac:dyDescent="0.25">
      <c r="A172" s="87"/>
      <c r="B172" s="88"/>
      <c r="C172" s="88"/>
      <c r="D172" s="88"/>
      <c r="E172" s="88"/>
      <c r="F172" s="88"/>
      <c r="G172" s="88"/>
      <c r="H172" s="88"/>
      <c r="I172" s="89"/>
    </row>
    <row r="173" spans="1:9" x14ac:dyDescent="0.25">
      <c r="A173" s="87"/>
      <c r="B173" s="88"/>
      <c r="C173" s="88"/>
      <c r="D173" s="88"/>
      <c r="E173" s="88"/>
      <c r="F173" s="88"/>
      <c r="G173" s="88"/>
      <c r="H173" s="88"/>
      <c r="I173" s="89"/>
    </row>
    <row r="174" spans="1:9" x14ac:dyDescent="0.25">
      <c r="A174" s="87"/>
      <c r="B174" s="88"/>
      <c r="C174" s="88"/>
      <c r="D174" s="88"/>
      <c r="E174" s="88"/>
      <c r="F174" s="88"/>
      <c r="G174" s="88"/>
      <c r="H174" s="88"/>
      <c r="I174" s="89"/>
    </row>
    <row r="175" spans="1:9" x14ac:dyDescent="0.25">
      <c r="A175" s="87"/>
      <c r="B175" s="88"/>
      <c r="C175" s="88"/>
      <c r="D175" s="88"/>
      <c r="E175" s="88"/>
      <c r="F175" s="88"/>
      <c r="G175" s="88"/>
      <c r="H175" s="88"/>
      <c r="I175" s="89"/>
    </row>
    <row r="176" spans="1:9" x14ac:dyDescent="0.25">
      <c r="A176" s="87"/>
      <c r="B176" s="88"/>
      <c r="C176" s="88"/>
      <c r="D176" s="88"/>
      <c r="E176" s="88"/>
      <c r="F176" s="88"/>
      <c r="G176" s="88"/>
      <c r="H176" s="88"/>
      <c r="I176" s="89"/>
    </row>
    <row r="177" spans="1:9" x14ac:dyDescent="0.25">
      <c r="A177" s="87"/>
      <c r="B177" s="88"/>
      <c r="C177" s="88"/>
      <c r="D177" s="88"/>
      <c r="E177" s="88"/>
      <c r="F177" s="88"/>
      <c r="G177" s="88"/>
      <c r="H177" s="88"/>
      <c r="I177" s="89"/>
    </row>
    <row r="178" spans="1:9" ht="13.8" thickBot="1" x14ac:dyDescent="0.3">
      <c r="A178" s="96"/>
      <c r="B178" s="97"/>
      <c r="C178" s="97"/>
      <c r="D178" s="97"/>
      <c r="E178" s="97"/>
      <c r="F178" s="97"/>
      <c r="G178" s="97"/>
      <c r="H178" s="97"/>
      <c r="I178" s="98" t="s">
        <v>180</v>
      </c>
    </row>
    <row r="180" spans="1:9" x14ac:dyDescent="0.25">
      <c r="A180" s="86" t="s">
        <v>181</v>
      </c>
    </row>
    <row r="181" spans="1:9" x14ac:dyDescent="0.25">
      <c r="A181" s="86" t="s">
        <v>182</v>
      </c>
    </row>
    <row r="182" spans="1:9" x14ac:dyDescent="0.25">
      <c r="A182" s="86" t="s">
        <v>183</v>
      </c>
    </row>
    <row r="183" spans="1:9" x14ac:dyDescent="0.25">
      <c r="A183" s="86" t="s">
        <v>184</v>
      </c>
    </row>
    <row r="184" spans="1:9" ht="13.8" thickBot="1" x14ac:dyDescent="0.3"/>
    <row r="185" spans="1:9" x14ac:dyDescent="0.25">
      <c r="A185" s="83" t="s">
        <v>158</v>
      </c>
      <c r="B185" s="84"/>
      <c r="C185" s="84"/>
      <c r="D185" s="84"/>
      <c r="E185" s="84"/>
      <c r="F185" s="84"/>
      <c r="G185" s="84"/>
      <c r="H185" s="84"/>
      <c r="I185" s="85"/>
    </row>
    <row r="186" spans="1:9" x14ac:dyDescent="0.25">
      <c r="A186" s="87"/>
      <c r="B186" s="88"/>
      <c r="C186" s="88"/>
      <c r="D186" s="88"/>
      <c r="E186" s="88"/>
      <c r="F186" s="88"/>
      <c r="G186" s="88"/>
      <c r="H186" s="88"/>
      <c r="I186" s="89"/>
    </row>
    <row r="187" spans="1:9" x14ac:dyDescent="0.25">
      <c r="A187" s="87"/>
      <c r="B187" s="88"/>
      <c r="C187" s="88"/>
      <c r="D187" s="88"/>
      <c r="E187" s="88"/>
      <c r="F187" s="88"/>
      <c r="G187" s="88"/>
      <c r="H187" s="88"/>
      <c r="I187" s="89"/>
    </row>
    <row r="188" spans="1:9" x14ac:dyDescent="0.25">
      <c r="A188" s="87"/>
      <c r="B188" s="88"/>
      <c r="C188" s="88"/>
      <c r="D188" s="88"/>
      <c r="E188" s="88"/>
      <c r="F188" s="88"/>
      <c r="G188" s="88"/>
      <c r="H188" s="88"/>
      <c r="I188" s="89"/>
    </row>
    <row r="189" spans="1:9" x14ac:dyDescent="0.25">
      <c r="A189" s="87"/>
      <c r="B189" s="88"/>
      <c r="C189" s="88"/>
      <c r="D189" s="88"/>
      <c r="E189" s="88"/>
      <c r="F189" s="88"/>
      <c r="G189" s="88"/>
      <c r="H189" s="88"/>
      <c r="I189" s="89"/>
    </row>
    <row r="190" spans="1:9" x14ac:dyDescent="0.25">
      <c r="A190" s="87"/>
      <c r="B190" s="88"/>
      <c r="C190" s="88"/>
      <c r="D190" s="88"/>
      <c r="E190" s="88"/>
      <c r="F190" s="88"/>
      <c r="G190" s="88"/>
      <c r="H190" s="88"/>
      <c r="I190" s="89"/>
    </row>
    <row r="191" spans="1:9" x14ac:dyDescent="0.25">
      <c r="A191" s="87"/>
      <c r="B191" s="88"/>
      <c r="C191" s="88"/>
      <c r="D191" s="88"/>
      <c r="E191" s="88"/>
      <c r="F191" s="88"/>
      <c r="G191" s="88"/>
      <c r="H191" s="88"/>
      <c r="I191" s="89"/>
    </row>
    <row r="192" spans="1:9" x14ac:dyDescent="0.25">
      <c r="A192" s="87"/>
      <c r="B192" s="88"/>
      <c r="C192" s="88"/>
      <c r="D192" s="88"/>
      <c r="E192" s="88"/>
      <c r="F192" s="88"/>
      <c r="G192" s="88"/>
      <c r="H192" s="88"/>
      <c r="I192" s="89"/>
    </row>
    <row r="193" spans="1:9" x14ac:dyDescent="0.25">
      <c r="A193" s="87"/>
      <c r="B193" s="88"/>
      <c r="C193" s="88"/>
      <c r="D193" s="88"/>
      <c r="E193" s="88"/>
      <c r="F193" s="88"/>
      <c r="G193" s="88"/>
      <c r="H193" s="88"/>
      <c r="I193" s="89"/>
    </row>
    <row r="194" spans="1:9" x14ac:dyDescent="0.25">
      <c r="A194" s="87"/>
      <c r="B194" s="88"/>
      <c r="C194" s="88"/>
      <c r="D194" s="88"/>
      <c r="E194" s="88"/>
      <c r="F194" s="88"/>
      <c r="G194" s="88"/>
      <c r="H194" s="88"/>
      <c r="I194" s="89"/>
    </row>
    <row r="195" spans="1:9" x14ac:dyDescent="0.25">
      <c r="A195" s="87"/>
      <c r="B195" s="88"/>
      <c r="C195" s="88"/>
      <c r="D195" s="88"/>
      <c r="E195" s="88"/>
      <c r="F195" s="88"/>
      <c r="G195" s="88"/>
      <c r="H195" s="88"/>
      <c r="I195" s="89"/>
    </row>
    <row r="196" spans="1:9" x14ac:dyDescent="0.25">
      <c r="A196" s="87"/>
      <c r="B196" s="88"/>
      <c r="C196" s="88"/>
      <c r="D196" s="88"/>
      <c r="E196" s="88"/>
      <c r="F196" s="88"/>
      <c r="G196" s="88"/>
      <c r="H196" s="88"/>
      <c r="I196" s="89"/>
    </row>
    <row r="197" spans="1:9" x14ac:dyDescent="0.25">
      <c r="A197" s="87"/>
      <c r="B197" s="88"/>
      <c r="C197" s="88"/>
      <c r="D197" s="88"/>
      <c r="E197" s="88"/>
      <c r="F197" s="88"/>
      <c r="G197" s="88"/>
      <c r="H197" s="88"/>
      <c r="I197" s="89"/>
    </row>
    <row r="198" spans="1:9" x14ac:dyDescent="0.25">
      <c r="A198" s="87"/>
      <c r="B198" s="88"/>
      <c r="C198" s="88"/>
      <c r="D198" s="88"/>
      <c r="E198" s="88"/>
      <c r="F198" s="88"/>
      <c r="G198" s="88"/>
      <c r="H198" s="88"/>
      <c r="I198" s="89"/>
    </row>
    <row r="199" spans="1:9" x14ac:dyDescent="0.25">
      <c r="A199" s="87"/>
      <c r="B199" s="88"/>
      <c r="C199" s="88"/>
      <c r="D199" s="88"/>
      <c r="E199" s="88"/>
      <c r="F199" s="88"/>
      <c r="G199" s="88"/>
      <c r="H199" s="88"/>
      <c r="I199" s="89"/>
    </row>
    <row r="200" spans="1:9" x14ac:dyDescent="0.25">
      <c r="A200" s="87"/>
      <c r="B200" s="88"/>
      <c r="C200" s="88"/>
      <c r="D200" s="88"/>
      <c r="E200" s="88"/>
      <c r="F200" s="88"/>
      <c r="G200" s="88"/>
      <c r="H200" s="88"/>
      <c r="I200" s="89"/>
    </row>
    <row r="201" spans="1:9" x14ac:dyDescent="0.25">
      <c r="A201" s="87"/>
      <c r="B201" s="88"/>
      <c r="C201" s="88"/>
      <c r="D201" s="88"/>
      <c r="E201" s="88"/>
      <c r="F201" s="88"/>
      <c r="G201" s="88"/>
      <c r="H201" s="88"/>
      <c r="I201" s="89"/>
    </row>
    <row r="202" spans="1:9" x14ac:dyDescent="0.25">
      <c r="A202" s="87"/>
      <c r="B202" s="88"/>
      <c r="C202" s="88"/>
      <c r="D202" s="88"/>
      <c r="E202" s="88"/>
      <c r="F202" s="88"/>
      <c r="G202" s="88"/>
      <c r="H202" s="88"/>
      <c r="I202" s="89"/>
    </row>
    <row r="203" spans="1:9" x14ac:dyDescent="0.25">
      <c r="A203" s="87"/>
      <c r="B203" s="88"/>
      <c r="C203" s="88"/>
      <c r="D203" s="88"/>
      <c r="E203" s="88"/>
      <c r="F203" s="88"/>
      <c r="G203" s="88"/>
      <c r="H203" s="88"/>
      <c r="I203" s="89"/>
    </row>
    <row r="204" spans="1:9" x14ac:dyDescent="0.25">
      <c r="A204" s="87"/>
      <c r="B204" s="88"/>
      <c r="C204" s="88"/>
      <c r="D204" s="88"/>
      <c r="E204" s="88"/>
      <c r="F204" s="88"/>
      <c r="G204" s="88"/>
      <c r="H204" s="88"/>
      <c r="I204" s="89"/>
    </row>
    <row r="205" spans="1:9" ht="13.8" thickBot="1" x14ac:dyDescent="0.3">
      <c r="A205" s="96"/>
      <c r="B205" s="97"/>
      <c r="C205" s="97"/>
      <c r="D205" s="97"/>
      <c r="E205" s="97"/>
      <c r="F205" s="97"/>
      <c r="G205" s="97"/>
      <c r="H205" s="97"/>
      <c r="I205" s="98" t="s">
        <v>185</v>
      </c>
    </row>
    <row r="206" spans="1:9" x14ac:dyDescent="0.25">
      <c r="A206" s="86" t="s">
        <v>186</v>
      </c>
    </row>
    <row r="207" spans="1:9" x14ac:dyDescent="0.25">
      <c r="A207" s="86" t="s">
        <v>187</v>
      </c>
    </row>
    <row r="209" spans="1:10" ht="21" x14ac:dyDescent="0.4">
      <c r="A209" s="129" t="s">
        <v>188</v>
      </c>
      <c r="J209" s="246" t="s">
        <v>402</v>
      </c>
    </row>
    <row r="210" spans="1:10" x14ac:dyDescent="0.25">
      <c r="A210" s="130" t="s">
        <v>189</v>
      </c>
    </row>
    <row r="211" spans="1:10" x14ac:dyDescent="0.25">
      <c r="A211" s="86" t="s">
        <v>190</v>
      </c>
    </row>
    <row r="212" spans="1:10" x14ac:dyDescent="0.25">
      <c r="A212" s="86" t="s">
        <v>191</v>
      </c>
    </row>
    <row r="213" spans="1:10" x14ac:dyDescent="0.25">
      <c r="A213" s="86" t="s">
        <v>192</v>
      </c>
    </row>
    <row r="214" spans="1:10" x14ac:dyDescent="0.25">
      <c r="A214" s="86" t="s">
        <v>193</v>
      </c>
    </row>
    <row r="216" spans="1:10" x14ac:dyDescent="0.25">
      <c r="A216" s="129" t="s">
        <v>194</v>
      </c>
    </row>
    <row r="217" spans="1:10" x14ac:dyDescent="0.25">
      <c r="A217" s="131" t="s">
        <v>195</v>
      </c>
    </row>
    <row r="218" spans="1:10" ht="14.4" x14ac:dyDescent="0.3">
      <c r="A218" s="99" t="s">
        <v>196</v>
      </c>
    </row>
    <row r="219" spans="1:10" ht="14.4" x14ac:dyDescent="0.3">
      <c r="A219" s="99" t="s">
        <v>197</v>
      </c>
    </row>
    <row r="220" spans="1:10" ht="14.4" x14ac:dyDescent="0.3">
      <c r="A220" s="99" t="s">
        <v>198</v>
      </c>
    </row>
    <row r="221" spans="1:10" x14ac:dyDescent="0.25">
      <c r="A221" s="86" t="s">
        <v>199</v>
      </c>
    </row>
    <row r="222" spans="1:10" ht="14.4" x14ac:dyDescent="0.3">
      <c r="A222" s="99" t="s">
        <v>200</v>
      </c>
    </row>
    <row r="223" spans="1:10" ht="14.4" x14ac:dyDescent="0.3">
      <c r="A223" s="99" t="s">
        <v>201</v>
      </c>
    </row>
    <row r="224" spans="1:10" ht="14.4" x14ac:dyDescent="0.3">
      <c r="A224" s="99" t="s">
        <v>202</v>
      </c>
    </row>
    <row r="226" spans="1:1" x14ac:dyDescent="0.25">
      <c r="A226" s="99" t="s">
        <v>203</v>
      </c>
    </row>
    <row r="227" spans="1:1" x14ac:dyDescent="0.25">
      <c r="A227" s="99" t="s">
        <v>204</v>
      </c>
    </row>
    <row r="228" spans="1:1" x14ac:dyDescent="0.25">
      <c r="A228" s="99" t="s">
        <v>205</v>
      </c>
    </row>
    <row r="229" spans="1:1" x14ac:dyDescent="0.25">
      <c r="A229" s="99" t="s">
        <v>206</v>
      </c>
    </row>
    <row r="230" spans="1:1" x14ac:dyDescent="0.25">
      <c r="A230" s="99" t="s">
        <v>207</v>
      </c>
    </row>
    <row r="232" spans="1:1" x14ac:dyDescent="0.25">
      <c r="A232" s="99" t="s">
        <v>208</v>
      </c>
    </row>
    <row r="233" spans="1:1" x14ac:dyDescent="0.25">
      <c r="A233" s="99" t="s">
        <v>209</v>
      </c>
    </row>
    <row r="234" spans="1:1" x14ac:dyDescent="0.25">
      <c r="A234" s="99" t="s">
        <v>210</v>
      </c>
    </row>
    <row r="235" spans="1:1" x14ac:dyDescent="0.25">
      <c r="A235" s="99" t="s">
        <v>211</v>
      </c>
    </row>
    <row r="236" spans="1:1" x14ac:dyDescent="0.25">
      <c r="A236" s="99" t="s">
        <v>212</v>
      </c>
    </row>
    <row r="237" spans="1:1" x14ac:dyDescent="0.25">
      <c r="A237" s="99" t="s">
        <v>213</v>
      </c>
    </row>
    <row r="238" spans="1:1" x14ac:dyDescent="0.25">
      <c r="A238" s="99" t="s">
        <v>214</v>
      </c>
    </row>
    <row r="239" spans="1:1" x14ac:dyDescent="0.25">
      <c r="A239" s="99" t="s">
        <v>215</v>
      </c>
    </row>
    <row r="240" spans="1:1" x14ac:dyDescent="0.25">
      <c r="A240" s="99" t="s">
        <v>216</v>
      </c>
    </row>
    <row r="241" spans="1:9" x14ac:dyDescent="0.25">
      <c r="A241" s="99" t="s">
        <v>217</v>
      </c>
    </row>
    <row r="242" spans="1:9" x14ac:dyDescent="0.25">
      <c r="A242" s="99" t="s">
        <v>218</v>
      </c>
    </row>
    <row r="243" spans="1:9" x14ac:dyDescent="0.25">
      <c r="A243" s="99" t="s">
        <v>219</v>
      </c>
    </row>
    <row r="245" spans="1:9" x14ac:dyDescent="0.25">
      <c r="A245" s="99" t="s">
        <v>220</v>
      </c>
    </row>
    <row r="246" spans="1:9" x14ac:dyDescent="0.25">
      <c r="A246" s="99" t="s">
        <v>221</v>
      </c>
    </row>
    <row r="247" spans="1:9" x14ac:dyDescent="0.25">
      <c r="A247" s="99" t="s">
        <v>222</v>
      </c>
    </row>
    <row r="248" spans="1:9" x14ac:dyDescent="0.25">
      <c r="A248" s="99" t="s">
        <v>223</v>
      </c>
    </row>
    <row r="249" spans="1:9" x14ac:dyDescent="0.25">
      <c r="A249" s="99" t="s">
        <v>224</v>
      </c>
    </row>
    <row r="250" spans="1:9" ht="13.8" thickBot="1" x14ac:dyDescent="0.3"/>
    <row r="251" spans="1:9" x14ac:dyDescent="0.25">
      <c r="A251" s="83" t="s">
        <v>158</v>
      </c>
      <c r="B251" s="84"/>
      <c r="C251" s="84"/>
      <c r="D251" s="84"/>
      <c r="E251" s="84"/>
      <c r="F251" s="84"/>
      <c r="G251" s="84"/>
      <c r="H251" s="84"/>
      <c r="I251" s="85"/>
    </row>
    <row r="252" spans="1:9" x14ac:dyDescent="0.25">
      <c r="A252" s="87"/>
      <c r="B252" s="88"/>
      <c r="C252" s="88"/>
      <c r="D252" s="88"/>
      <c r="E252" s="88"/>
      <c r="F252" s="88"/>
      <c r="G252" s="88"/>
      <c r="H252" s="88"/>
      <c r="I252" s="89"/>
    </row>
    <row r="253" spans="1:9" x14ac:dyDescent="0.25">
      <c r="A253" s="87"/>
      <c r="B253" s="88"/>
      <c r="C253" s="88"/>
      <c r="D253" s="88"/>
      <c r="E253" s="88"/>
      <c r="F253" s="88"/>
      <c r="G253" s="88"/>
      <c r="H253" s="88"/>
      <c r="I253" s="89"/>
    </row>
    <row r="254" spans="1:9" x14ac:dyDescent="0.25">
      <c r="A254" s="87"/>
      <c r="B254" s="88"/>
      <c r="C254" s="88"/>
      <c r="D254" s="88"/>
      <c r="E254" s="88"/>
      <c r="F254" s="88"/>
      <c r="G254" s="88"/>
      <c r="H254" s="88"/>
      <c r="I254" s="89"/>
    </row>
    <row r="255" spans="1:9" x14ac:dyDescent="0.25">
      <c r="A255" s="87"/>
      <c r="B255" s="88"/>
      <c r="C255" s="88"/>
      <c r="D255" s="88"/>
      <c r="E255" s="88"/>
      <c r="F255" s="88"/>
      <c r="G255" s="88"/>
      <c r="H255" s="88"/>
      <c r="I255" s="89"/>
    </row>
    <row r="256" spans="1:9" x14ac:dyDescent="0.25">
      <c r="A256" s="87"/>
      <c r="B256" s="88"/>
      <c r="C256" s="88"/>
      <c r="D256" s="88"/>
      <c r="E256" s="88"/>
      <c r="F256" s="88"/>
      <c r="G256" s="88"/>
      <c r="H256" s="88"/>
      <c r="I256" s="89"/>
    </row>
    <row r="257" spans="1:9" x14ac:dyDescent="0.25">
      <c r="A257" s="87"/>
      <c r="B257" s="88"/>
      <c r="C257" s="88"/>
      <c r="D257" s="88"/>
      <c r="E257" s="88"/>
      <c r="F257" s="88"/>
      <c r="G257" s="88"/>
      <c r="H257" s="88"/>
      <c r="I257" s="89"/>
    </row>
    <row r="258" spans="1:9" x14ac:dyDescent="0.25">
      <c r="A258" s="87"/>
      <c r="B258" s="88"/>
      <c r="C258" s="88"/>
      <c r="D258" s="88"/>
      <c r="E258" s="88"/>
      <c r="F258" s="88"/>
      <c r="G258" s="88"/>
      <c r="H258" s="88"/>
      <c r="I258" s="89"/>
    </row>
    <row r="259" spans="1:9" x14ac:dyDescent="0.25">
      <c r="A259" s="87"/>
      <c r="B259" s="88"/>
      <c r="C259" s="88"/>
      <c r="D259" s="88"/>
      <c r="E259" s="88"/>
      <c r="F259" s="88"/>
      <c r="G259" s="88"/>
      <c r="H259" s="88"/>
      <c r="I259" s="89"/>
    </row>
    <row r="260" spans="1:9" x14ac:dyDescent="0.25">
      <c r="A260" s="87"/>
      <c r="B260" s="88"/>
      <c r="C260" s="88"/>
      <c r="D260" s="88"/>
      <c r="E260" s="88"/>
      <c r="F260" s="88"/>
      <c r="G260" s="88"/>
      <c r="H260" s="88"/>
      <c r="I260" s="89"/>
    </row>
    <row r="261" spans="1:9" x14ac:dyDescent="0.25">
      <c r="A261" s="87"/>
      <c r="B261" s="88"/>
      <c r="C261" s="88"/>
      <c r="D261" s="88"/>
      <c r="E261" s="88"/>
      <c r="F261" s="88"/>
      <c r="G261" s="88"/>
      <c r="H261" s="88"/>
      <c r="I261" s="89"/>
    </row>
    <row r="262" spans="1:9" x14ac:dyDescent="0.25">
      <c r="A262" s="87"/>
      <c r="B262" s="88"/>
      <c r="C262" s="88"/>
      <c r="D262" s="88"/>
      <c r="E262" s="88"/>
      <c r="F262" s="88"/>
      <c r="G262" s="88"/>
      <c r="H262" s="88"/>
      <c r="I262" s="89"/>
    </row>
    <row r="263" spans="1:9" x14ac:dyDescent="0.25">
      <c r="A263" s="87"/>
      <c r="B263" s="88"/>
      <c r="C263" s="88"/>
      <c r="D263" s="88"/>
      <c r="E263" s="88"/>
      <c r="F263" s="88"/>
      <c r="G263" s="88"/>
      <c r="H263" s="88"/>
      <c r="I263" s="89"/>
    </row>
    <row r="264" spans="1:9" x14ac:dyDescent="0.25">
      <c r="A264" s="87"/>
      <c r="B264" s="88"/>
      <c r="C264" s="88"/>
      <c r="D264" s="88"/>
      <c r="E264" s="88"/>
      <c r="F264" s="88"/>
      <c r="G264" s="88"/>
      <c r="H264" s="88"/>
      <c r="I264" s="89"/>
    </row>
    <row r="265" spans="1:9" x14ac:dyDescent="0.25">
      <c r="A265" s="87"/>
      <c r="B265" s="88"/>
      <c r="C265" s="88"/>
      <c r="D265" s="88"/>
      <c r="E265" s="88"/>
      <c r="F265" s="88"/>
      <c r="G265" s="88"/>
      <c r="H265" s="88"/>
      <c r="I265" s="89"/>
    </row>
    <row r="266" spans="1:9" x14ac:dyDescent="0.25">
      <c r="A266" s="87"/>
      <c r="B266" s="88"/>
      <c r="C266" s="88"/>
      <c r="D266" s="88"/>
      <c r="E266" s="88"/>
      <c r="F266" s="88"/>
      <c r="G266" s="88"/>
      <c r="H266" s="88"/>
      <c r="I266" s="89"/>
    </row>
    <row r="267" spans="1:9" x14ac:dyDescent="0.25">
      <c r="A267" s="87"/>
      <c r="B267" s="88"/>
      <c r="C267" s="88"/>
      <c r="D267" s="88"/>
      <c r="E267" s="88"/>
      <c r="F267" s="88"/>
      <c r="G267" s="88"/>
      <c r="H267" s="88"/>
      <c r="I267" s="89"/>
    </row>
    <row r="268" spans="1:9" x14ac:dyDescent="0.25">
      <c r="A268" s="87"/>
      <c r="B268" s="88"/>
      <c r="C268" s="88"/>
      <c r="D268" s="88"/>
      <c r="E268" s="88"/>
      <c r="F268" s="88"/>
      <c r="G268" s="88"/>
      <c r="H268" s="88"/>
      <c r="I268" s="89"/>
    </row>
    <row r="269" spans="1:9" x14ac:dyDescent="0.25">
      <c r="A269" s="87"/>
      <c r="B269" s="88"/>
      <c r="C269" s="88"/>
      <c r="D269" s="88"/>
      <c r="E269" s="88"/>
      <c r="F269" s="88"/>
      <c r="G269" s="88"/>
      <c r="H269" s="88"/>
      <c r="I269" s="89"/>
    </row>
    <row r="270" spans="1:9" x14ac:dyDescent="0.25">
      <c r="A270" s="87"/>
      <c r="B270" s="88"/>
      <c r="C270" s="88"/>
      <c r="D270" s="88"/>
      <c r="E270" s="88"/>
      <c r="F270" s="88"/>
      <c r="G270" s="88"/>
      <c r="H270" s="88"/>
      <c r="I270" s="89"/>
    </row>
    <row r="271" spans="1:9" ht="13.8" thickBot="1" x14ac:dyDescent="0.3">
      <c r="A271" s="96"/>
      <c r="B271" s="97"/>
      <c r="C271" s="97"/>
      <c r="D271" s="97"/>
      <c r="E271" s="97"/>
      <c r="F271" s="97"/>
      <c r="G271" s="97"/>
      <c r="H271" s="97"/>
      <c r="I271" s="98" t="s">
        <v>225</v>
      </c>
    </row>
    <row r="273" spans="1:11" x14ac:dyDescent="0.25">
      <c r="A273" s="86" t="s">
        <v>226</v>
      </c>
    </row>
    <row r="274" spans="1:11" x14ac:dyDescent="0.25">
      <c r="A274" s="86" t="s">
        <v>227</v>
      </c>
    </row>
    <row r="276" spans="1:11" x14ac:dyDescent="0.25">
      <c r="A276" s="86" t="s">
        <v>228</v>
      </c>
    </row>
    <row r="277" spans="1:11" x14ac:dyDescent="0.25">
      <c r="A277" s="99" t="s">
        <v>229</v>
      </c>
    </row>
    <row r="278" spans="1:11" ht="14.4" x14ac:dyDescent="0.3">
      <c r="A278" s="99" t="s">
        <v>230</v>
      </c>
    </row>
    <row r="279" spans="1:11" x14ac:dyDescent="0.25">
      <c r="A279" s="130" t="s">
        <v>231</v>
      </c>
    </row>
    <row r="280" spans="1:11" x14ac:dyDescent="0.25">
      <c r="A280" s="99" t="s">
        <v>232</v>
      </c>
    </row>
    <row r="281" spans="1:11" x14ac:dyDescent="0.25">
      <c r="A281" s="86" t="s">
        <v>233</v>
      </c>
    </row>
    <row r="282" spans="1:11" ht="13.8" thickBot="1" x14ac:dyDescent="0.3"/>
    <row r="283" spans="1:11" x14ac:dyDescent="0.25">
      <c r="A283" s="83" t="s">
        <v>158</v>
      </c>
      <c r="B283" s="84"/>
      <c r="C283" s="84"/>
      <c r="D283" s="84"/>
      <c r="E283" s="84"/>
      <c r="F283" s="84"/>
      <c r="G283" s="84"/>
      <c r="H283" s="84"/>
      <c r="I283" s="85"/>
    </row>
    <row r="284" spans="1:11" x14ac:dyDescent="0.25">
      <c r="A284" s="87"/>
      <c r="B284" s="88"/>
      <c r="C284" s="88"/>
      <c r="D284" s="88"/>
      <c r="E284" s="88"/>
      <c r="F284" s="88"/>
      <c r="G284" s="88"/>
      <c r="H284" s="88"/>
      <c r="I284" s="89"/>
      <c r="K284" s="86" t="s">
        <v>234</v>
      </c>
    </row>
    <row r="285" spans="1:11" x14ac:dyDescent="0.25">
      <c r="A285" s="87"/>
      <c r="B285" s="88"/>
      <c r="C285" s="88"/>
      <c r="D285" s="88"/>
      <c r="E285" s="88"/>
      <c r="F285" s="88"/>
      <c r="G285" s="88"/>
      <c r="H285" s="88"/>
      <c r="I285" s="89"/>
    </row>
    <row r="286" spans="1:11" x14ac:dyDescent="0.25">
      <c r="A286" s="87"/>
      <c r="B286" s="88"/>
      <c r="C286" s="88"/>
      <c r="D286" s="88"/>
      <c r="E286" s="88"/>
      <c r="F286" s="88"/>
      <c r="G286" s="88"/>
      <c r="H286" s="88"/>
      <c r="I286" s="89"/>
      <c r="K286" s="86" t="s">
        <v>235</v>
      </c>
    </row>
    <row r="287" spans="1:11" x14ac:dyDescent="0.25">
      <c r="A287" s="87"/>
      <c r="B287" s="88"/>
      <c r="C287" s="88"/>
      <c r="D287" s="88"/>
      <c r="E287" s="88"/>
      <c r="F287" s="88"/>
      <c r="G287" s="88"/>
      <c r="H287" s="88"/>
      <c r="I287" s="89"/>
    </row>
    <row r="288" spans="1:11" x14ac:dyDescent="0.25">
      <c r="A288" s="87"/>
      <c r="B288" s="88"/>
      <c r="C288" s="88"/>
      <c r="D288" s="88"/>
      <c r="E288" s="88"/>
      <c r="F288" s="88"/>
      <c r="G288" s="88"/>
      <c r="H288" s="88"/>
      <c r="I288" s="89"/>
    </row>
    <row r="289" spans="1:9" x14ac:dyDescent="0.25">
      <c r="A289" s="87"/>
      <c r="B289" s="88"/>
      <c r="C289" s="88"/>
      <c r="D289" s="88"/>
      <c r="E289" s="88"/>
      <c r="F289" s="88"/>
      <c r="G289" s="88"/>
      <c r="H289" s="88"/>
      <c r="I289" s="89"/>
    </row>
    <row r="290" spans="1:9" x14ac:dyDescent="0.25">
      <c r="A290" s="87"/>
      <c r="B290" s="88"/>
      <c r="C290" s="88"/>
      <c r="D290" s="88"/>
      <c r="E290" s="88"/>
      <c r="F290" s="88"/>
      <c r="G290" s="88"/>
      <c r="H290" s="88"/>
      <c r="I290" s="89"/>
    </row>
    <row r="291" spans="1:9" x14ac:dyDescent="0.25">
      <c r="A291" s="87"/>
      <c r="B291" s="88"/>
      <c r="C291" s="88"/>
      <c r="D291" s="88"/>
      <c r="E291" s="88"/>
      <c r="F291" s="88"/>
      <c r="G291" s="88"/>
      <c r="H291" s="88"/>
      <c r="I291" s="89"/>
    </row>
    <row r="292" spans="1:9" x14ac:dyDescent="0.25">
      <c r="A292" s="87"/>
      <c r="B292" s="88"/>
      <c r="C292" s="88"/>
      <c r="D292" s="88"/>
      <c r="E292" s="88"/>
      <c r="F292" s="88"/>
      <c r="G292" s="88"/>
      <c r="H292" s="88"/>
      <c r="I292" s="89"/>
    </row>
    <row r="293" spans="1:9" x14ac:dyDescent="0.25">
      <c r="A293" s="87"/>
      <c r="B293" s="88"/>
      <c r="C293" s="88"/>
      <c r="D293" s="88"/>
      <c r="E293" s="88"/>
      <c r="F293" s="88"/>
      <c r="G293" s="88"/>
      <c r="H293" s="88"/>
      <c r="I293" s="89"/>
    </row>
    <row r="294" spans="1:9" x14ac:dyDescent="0.25">
      <c r="A294" s="87"/>
      <c r="B294" s="88"/>
      <c r="C294" s="88"/>
      <c r="D294" s="88"/>
      <c r="E294" s="88"/>
      <c r="F294" s="88"/>
      <c r="G294" s="88"/>
      <c r="H294" s="88"/>
      <c r="I294" s="89"/>
    </row>
    <row r="295" spans="1:9" x14ac:dyDescent="0.25">
      <c r="A295" s="87"/>
      <c r="B295" s="88"/>
      <c r="C295" s="88"/>
      <c r="D295" s="88"/>
      <c r="E295" s="88"/>
      <c r="F295" s="88"/>
      <c r="G295" s="88"/>
      <c r="H295" s="88"/>
      <c r="I295" s="89"/>
    </row>
    <row r="296" spans="1:9" x14ac:dyDescent="0.25">
      <c r="A296" s="87"/>
      <c r="B296" s="88"/>
      <c r="C296" s="88"/>
      <c r="D296" s="88"/>
      <c r="E296" s="88"/>
      <c r="F296" s="88"/>
      <c r="G296" s="88"/>
      <c r="H296" s="88"/>
      <c r="I296" s="89"/>
    </row>
    <row r="297" spans="1:9" x14ac:dyDescent="0.25">
      <c r="A297" s="87"/>
      <c r="B297" s="88"/>
      <c r="C297" s="88"/>
      <c r="D297" s="88"/>
      <c r="E297" s="88"/>
      <c r="F297" s="88"/>
      <c r="G297" s="88"/>
      <c r="H297" s="88"/>
      <c r="I297" s="89"/>
    </row>
    <row r="298" spans="1:9" x14ac:dyDescent="0.25">
      <c r="A298" s="87"/>
      <c r="B298" s="88"/>
      <c r="C298" s="88"/>
      <c r="D298" s="88"/>
      <c r="E298" s="88"/>
      <c r="F298" s="88"/>
      <c r="G298" s="88"/>
      <c r="H298" s="88"/>
      <c r="I298" s="89"/>
    </row>
    <row r="299" spans="1:9" x14ac:dyDescent="0.25">
      <c r="A299" s="87"/>
      <c r="B299" s="88"/>
      <c r="C299" s="88"/>
      <c r="D299" s="88"/>
      <c r="E299" s="88"/>
      <c r="F299" s="88"/>
      <c r="G299" s="88"/>
      <c r="H299" s="88"/>
      <c r="I299" s="89"/>
    </row>
    <row r="300" spans="1:9" x14ac:dyDescent="0.25">
      <c r="A300" s="87"/>
      <c r="B300" s="88"/>
      <c r="C300" s="88"/>
      <c r="D300" s="88"/>
      <c r="E300" s="88"/>
      <c r="F300" s="88"/>
      <c r="G300" s="88"/>
      <c r="H300" s="88"/>
      <c r="I300" s="89"/>
    </row>
    <row r="301" spans="1:9" x14ac:dyDescent="0.25">
      <c r="A301" s="87"/>
      <c r="B301" s="88"/>
      <c r="C301" s="88"/>
      <c r="D301" s="88"/>
      <c r="E301" s="88"/>
      <c r="F301" s="88"/>
      <c r="G301" s="88"/>
      <c r="H301" s="88"/>
      <c r="I301" s="89"/>
    </row>
    <row r="302" spans="1:9" x14ac:dyDescent="0.25">
      <c r="A302" s="87"/>
      <c r="B302" s="88"/>
      <c r="C302" s="88"/>
      <c r="D302" s="88"/>
      <c r="E302" s="88"/>
      <c r="F302" s="88"/>
      <c r="G302" s="88"/>
      <c r="H302" s="88"/>
      <c r="I302" s="89"/>
    </row>
    <row r="303" spans="1:9" ht="13.8" thickBot="1" x14ac:dyDescent="0.3">
      <c r="A303" s="96"/>
      <c r="B303" s="97"/>
      <c r="C303" s="97"/>
      <c r="D303" s="97"/>
      <c r="E303" s="97"/>
      <c r="F303" s="97"/>
      <c r="G303" s="97"/>
      <c r="H303" s="98" t="s">
        <v>236</v>
      </c>
      <c r="I303" s="98"/>
    </row>
    <row r="305" spans="1:1" x14ac:dyDescent="0.25">
      <c r="A305" s="86" t="s">
        <v>237</v>
      </c>
    </row>
    <row r="306" spans="1:1" x14ac:dyDescent="0.25">
      <c r="A306" s="86" t="s">
        <v>238</v>
      </c>
    </row>
    <row r="307" spans="1:1" x14ac:dyDescent="0.25">
      <c r="A307" s="86" t="s">
        <v>239</v>
      </c>
    </row>
  </sheetData>
  <mergeCells count="1">
    <mergeCell ref="J2:K2"/>
  </mergeCells>
  <pageMargins left="0.75" right="0.75" top="1" bottom="1" header="0.5" footer="0.5"/>
  <pageSetup paperSize="9" scale="92" orientation="landscape" horizontalDpi="4294967293" verticalDpi="4294967293" r:id="rId1"/>
  <headerFooter alignWithMargins="0">
    <oddHeader>&amp;CΔΙΚΤΥΑ ΥΔΡΕΥΣΗΣ - ΥΔΡΑΥΛΙΚΟΙ ΥΠΟΛΟΓΙΣΜΟΙ</oddHeader>
    <oddFooter>&amp;R&amp;P/&amp;N</oddFooter>
  </headerFooter>
  <rowBreaks count="8" manualBreakCount="8">
    <brk id="35" max="13" man="1"/>
    <brk id="69" max="13" man="1"/>
    <brk id="85" max="13" man="1"/>
    <brk id="107" max="16383" man="1"/>
    <brk id="139" max="16383" man="1"/>
    <brk id="208" max="13" man="1"/>
    <brk id="243" max="13" man="1"/>
    <brk id="280" max="13" man="1"/>
  </rowBreaks>
  <drawing r:id="rId2"/>
  <legacyDrawing r:id="rId3"/>
  <oleObjects>
    <mc:AlternateContent xmlns:mc="http://schemas.openxmlformats.org/markup-compatibility/2006">
      <mc:Choice Requires="x14">
        <oleObject progId="Equation.3" shapeId="6145" r:id="rId4">
          <objectPr defaultSize="0" autoPict="0" r:id="rId5">
            <anchor moveWithCells="1" sizeWithCells="1">
              <from>
                <xdr:col>6</xdr:col>
                <xdr:colOff>350520</xdr:colOff>
                <xdr:row>72</xdr:row>
                <xdr:rowOff>38100</xdr:rowOff>
              </from>
              <to>
                <xdr:col>8</xdr:col>
                <xdr:colOff>441960</xdr:colOff>
                <xdr:row>72</xdr:row>
                <xdr:rowOff>266700</xdr:rowOff>
              </to>
            </anchor>
          </objectPr>
        </oleObject>
      </mc:Choice>
      <mc:Fallback>
        <oleObject progId="Equation.3" shapeId="614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408AD-7B7F-4AAA-8FB7-BBB71580554E}">
  <dimension ref="A1:V19"/>
  <sheetViews>
    <sheetView workbookViewId="0">
      <selection activeCell="W13" sqref="W13"/>
    </sheetView>
  </sheetViews>
  <sheetFormatPr defaultRowHeight="14.4" x14ac:dyDescent="0.3"/>
  <cols>
    <col min="1" max="1" width="4.88671875" customWidth="1"/>
    <col min="2" max="3" width="6.88671875" customWidth="1"/>
    <col min="5" max="6" width="7.6640625" customWidth="1"/>
    <col min="7" max="7" width="8.109375" customWidth="1"/>
    <col min="8" max="9" width="8" customWidth="1"/>
    <col min="12" max="12" width="7.5546875" customWidth="1"/>
    <col min="13" max="13" width="12.88671875" customWidth="1"/>
    <col min="14" max="16" width="8.88671875" customWidth="1"/>
    <col min="17" max="17" width="9.109375" customWidth="1"/>
    <col min="18" max="18" width="8.88671875" customWidth="1"/>
    <col min="19" max="19" width="8.6640625" customWidth="1"/>
    <col min="20" max="20" width="8.109375" customWidth="1"/>
  </cols>
  <sheetData>
    <row r="1" spans="1:22" ht="15" thickBot="1" x14ac:dyDescent="0.35">
      <c r="G1" t="s">
        <v>46</v>
      </c>
    </row>
    <row r="2" spans="1:22" ht="17.399999999999999" thickBot="1" x14ac:dyDescent="0.4">
      <c r="A2" s="4" t="s">
        <v>0</v>
      </c>
      <c r="B2" s="6" t="s">
        <v>19</v>
      </c>
      <c r="C2" s="6"/>
      <c r="D2" s="6" t="s">
        <v>41</v>
      </c>
      <c r="E2" s="15" t="s">
        <v>34</v>
      </c>
      <c r="F2" s="12" t="s">
        <v>35</v>
      </c>
      <c r="G2" s="15" t="s">
        <v>20</v>
      </c>
      <c r="H2" s="6" t="s">
        <v>21</v>
      </c>
      <c r="I2" s="6" t="s">
        <v>399</v>
      </c>
      <c r="J2" s="6" t="s">
        <v>40</v>
      </c>
      <c r="K2" s="6" t="s">
        <v>55</v>
      </c>
      <c r="L2" s="19" t="s">
        <v>22</v>
      </c>
      <c r="M2" s="21" t="s">
        <v>400</v>
      </c>
      <c r="N2" s="25"/>
      <c r="O2" s="242" t="s">
        <v>401</v>
      </c>
      <c r="P2" s="243"/>
      <c r="Q2" s="21" t="s">
        <v>23</v>
      </c>
      <c r="R2" s="25"/>
      <c r="S2" s="31" t="s">
        <v>24</v>
      </c>
      <c r="T2" s="25"/>
    </row>
    <row r="3" spans="1:22" x14ac:dyDescent="0.3">
      <c r="B3" s="22" t="s">
        <v>37</v>
      </c>
      <c r="C3" s="22" t="s">
        <v>38</v>
      </c>
      <c r="D3" s="9" t="s">
        <v>25</v>
      </c>
      <c r="E3" s="16" t="s">
        <v>13</v>
      </c>
      <c r="F3" s="13" t="s">
        <v>13</v>
      </c>
      <c r="G3" s="16" t="s">
        <v>26</v>
      </c>
      <c r="H3" s="9" t="s">
        <v>27</v>
      </c>
      <c r="I3" s="9" t="s">
        <v>25</v>
      </c>
      <c r="J3" s="9"/>
      <c r="K3" s="9" t="s">
        <v>28</v>
      </c>
      <c r="L3" s="13" t="s">
        <v>25</v>
      </c>
      <c r="M3" s="22" t="s">
        <v>37</v>
      </c>
      <c r="N3" s="22" t="s">
        <v>38</v>
      </c>
      <c r="O3" s="22" t="s">
        <v>37</v>
      </c>
      <c r="P3" s="22" t="s">
        <v>38</v>
      </c>
      <c r="Q3" s="22" t="s">
        <v>37</v>
      </c>
      <c r="R3" s="22" t="s">
        <v>38</v>
      </c>
      <c r="S3" s="22" t="s">
        <v>37</v>
      </c>
      <c r="T3" s="22" t="s">
        <v>38</v>
      </c>
    </row>
    <row r="4" spans="1:22" x14ac:dyDescent="0.3">
      <c r="A4" s="5">
        <v>0</v>
      </c>
      <c r="B4" s="48" t="s">
        <v>29</v>
      </c>
      <c r="C4" s="49" t="s">
        <v>30</v>
      </c>
      <c r="D4" s="81">
        <v>1233.3</v>
      </c>
      <c r="E4" s="75" t="s">
        <v>16</v>
      </c>
      <c r="F4" s="73">
        <v>30</v>
      </c>
      <c r="G4" s="7">
        <v>200</v>
      </c>
      <c r="H4" s="17">
        <f>(F4/1000)*4/(PI()*((G4/1000)^2))</f>
        <v>0.95492965855137191</v>
      </c>
      <c r="I4" s="17">
        <f>H4^2/2*9.81</f>
        <v>4.4728236518909998</v>
      </c>
      <c r="J4" s="18">
        <v>1.78E-2</v>
      </c>
      <c r="K4" s="18">
        <f>J4*H4^2/((G4/1000)*2*9.81)</f>
        <v>4.1365070386092011E-3</v>
      </c>
      <c r="L4" s="20">
        <f>K4*D4</f>
        <v>5.1015541307167274</v>
      </c>
      <c r="M4" s="23">
        <v>44</v>
      </c>
      <c r="N4" s="26">
        <f>M4-L4</f>
        <v>38.898445869283272</v>
      </c>
      <c r="O4" s="244">
        <f>M4</f>
        <v>44</v>
      </c>
      <c r="P4" s="244">
        <f>N4-I4</f>
        <v>34.425622217392274</v>
      </c>
      <c r="Q4" s="23">
        <v>44</v>
      </c>
      <c r="R4" s="29">
        <f>VLOOKUP(C4,υψομετρα,2)</f>
        <v>5</v>
      </c>
      <c r="S4" s="32" t="s">
        <v>16</v>
      </c>
      <c r="T4" s="34">
        <f>P4-R4</f>
        <v>29.425622217392274</v>
      </c>
    </row>
    <row r="5" spans="1:22" x14ac:dyDescent="0.3">
      <c r="B5" s="50"/>
      <c r="C5" s="51"/>
      <c r="D5" s="10"/>
      <c r="E5" s="75"/>
      <c r="F5" s="14"/>
      <c r="G5" s="7"/>
      <c r="H5" s="17"/>
      <c r="I5" s="17"/>
      <c r="J5" s="18"/>
      <c r="K5" s="18"/>
      <c r="L5" s="20"/>
      <c r="M5" s="46"/>
      <c r="N5" s="27"/>
      <c r="O5" s="245"/>
      <c r="P5" s="245"/>
      <c r="Q5" s="46"/>
      <c r="R5" s="30"/>
      <c r="S5" s="47"/>
      <c r="T5" s="35"/>
    </row>
    <row r="6" spans="1:22" x14ac:dyDescent="0.3">
      <c r="A6" s="5">
        <v>1</v>
      </c>
      <c r="B6" s="50" t="s">
        <v>30</v>
      </c>
      <c r="C6" s="51" t="s">
        <v>39</v>
      </c>
      <c r="D6" s="82">
        <v>322.60000000000002</v>
      </c>
      <c r="E6" s="76"/>
      <c r="F6" s="74"/>
      <c r="G6" s="7"/>
      <c r="H6" s="17"/>
      <c r="I6" s="17"/>
      <c r="J6" s="18"/>
      <c r="K6" s="18"/>
      <c r="L6" s="20"/>
      <c r="M6" s="24"/>
      <c r="N6" s="27"/>
      <c r="O6" s="245"/>
      <c r="P6" s="245"/>
      <c r="Q6" s="28">
        <f>VLOOKUP(B6,υψομετρα,2)</f>
        <v>5</v>
      </c>
      <c r="R6" s="80">
        <f>VLOOKUP(C6,υψομετρα,2)</f>
        <v>3</v>
      </c>
      <c r="S6" s="79"/>
      <c r="T6" s="35"/>
      <c r="V6" t="s">
        <v>80</v>
      </c>
    </row>
    <row r="7" spans="1:22" x14ac:dyDescent="0.3">
      <c r="A7" s="5">
        <v>2</v>
      </c>
      <c r="B7" s="50" t="s">
        <v>30</v>
      </c>
      <c r="C7" s="51" t="s">
        <v>31</v>
      </c>
      <c r="D7" s="82">
        <v>96.2</v>
      </c>
      <c r="E7" s="76"/>
      <c r="F7" s="74"/>
      <c r="G7" s="7"/>
      <c r="H7" s="17"/>
      <c r="I7" s="17"/>
      <c r="J7" s="18"/>
      <c r="K7" s="18"/>
      <c r="L7" s="20"/>
      <c r="M7" s="24"/>
      <c r="N7" s="27"/>
      <c r="O7" s="245"/>
      <c r="P7" s="245"/>
      <c r="Q7" s="28"/>
      <c r="R7" s="30"/>
      <c r="S7" s="33"/>
      <c r="T7" s="35"/>
      <c r="V7" s="37" t="s">
        <v>62</v>
      </c>
    </row>
    <row r="8" spans="1:22" x14ac:dyDescent="0.3">
      <c r="A8" s="5">
        <v>3</v>
      </c>
      <c r="B8" s="50" t="s">
        <v>31</v>
      </c>
      <c r="C8" s="51" t="s">
        <v>58</v>
      </c>
      <c r="D8" s="82">
        <v>481.5</v>
      </c>
      <c r="E8" s="76"/>
      <c r="F8" s="74"/>
      <c r="G8" s="7"/>
      <c r="H8" s="17"/>
      <c r="I8" s="17"/>
      <c r="J8" s="18"/>
      <c r="K8" s="18"/>
      <c r="L8" s="20"/>
      <c r="M8" s="24"/>
      <c r="N8" s="27"/>
      <c r="O8" s="245"/>
      <c r="P8" s="245"/>
      <c r="Q8" s="28">
        <f>VLOOKUP(B8,υψομετρα,2)</f>
        <v>9</v>
      </c>
      <c r="R8" s="80">
        <f>VLOOKUP(C8,υψομετρα,2)</f>
        <v>3</v>
      </c>
      <c r="S8" s="33"/>
      <c r="T8" s="35"/>
      <c r="V8">
        <v>200</v>
      </c>
    </row>
    <row r="9" spans="1:22" x14ac:dyDescent="0.3">
      <c r="A9" s="5"/>
      <c r="B9" s="50"/>
      <c r="C9" s="51"/>
      <c r="D9" s="11"/>
      <c r="E9" s="7"/>
      <c r="F9" s="8"/>
      <c r="G9" s="7"/>
      <c r="H9" s="17"/>
      <c r="I9" s="17"/>
      <c r="J9" s="18"/>
      <c r="K9" s="18"/>
      <c r="L9" s="20"/>
      <c r="M9" s="24"/>
      <c r="N9" s="27"/>
      <c r="O9" s="245"/>
      <c r="P9" s="245"/>
      <c r="Q9" s="28"/>
      <c r="R9" s="30"/>
      <c r="S9" s="33"/>
      <c r="T9" s="35"/>
      <c r="V9">
        <v>160</v>
      </c>
    </row>
    <row r="10" spans="1:22" x14ac:dyDescent="0.3">
      <c r="A10" s="5">
        <v>4</v>
      </c>
      <c r="B10" s="50" t="s">
        <v>31</v>
      </c>
      <c r="C10" s="51" t="s">
        <v>32</v>
      </c>
      <c r="D10" s="82">
        <v>51.1</v>
      </c>
      <c r="E10" s="76"/>
      <c r="F10" s="74"/>
      <c r="G10" s="7"/>
      <c r="H10" s="17"/>
      <c r="I10" s="17"/>
      <c r="J10" s="18"/>
      <c r="K10" s="18"/>
      <c r="L10" s="20"/>
      <c r="M10" s="24"/>
      <c r="N10" s="27"/>
      <c r="O10" s="245"/>
      <c r="P10" s="245"/>
      <c r="Q10" s="28">
        <f t="shared" ref="Q10:R12" si="0">VLOOKUP(B10,υψομετρα,2)</f>
        <v>9</v>
      </c>
      <c r="R10" s="80">
        <f t="shared" si="0"/>
        <v>2</v>
      </c>
      <c r="S10" s="33"/>
      <c r="T10" s="35"/>
      <c r="V10">
        <v>120</v>
      </c>
    </row>
    <row r="11" spans="1:22" x14ac:dyDescent="0.3">
      <c r="A11" s="5">
        <v>5</v>
      </c>
      <c r="B11" s="50" t="s">
        <v>32</v>
      </c>
      <c r="C11" s="51" t="s">
        <v>33</v>
      </c>
      <c r="D11" s="82">
        <v>467.4</v>
      </c>
      <c r="E11" s="76"/>
      <c r="F11" s="74"/>
      <c r="G11" s="7"/>
      <c r="H11" s="17"/>
      <c r="I11" s="17"/>
      <c r="J11" s="18"/>
      <c r="K11" s="18"/>
      <c r="L11" s="20"/>
      <c r="M11" s="24"/>
      <c r="N11" s="27"/>
      <c r="O11" s="245"/>
      <c r="P11" s="245"/>
      <c r="Q11" s="28">
        <f t="shared" si="0"/>
        <v>2</v>
      </c>
      <c r="R11" s="80">
        <f t="shared" si="0"/>
        <v>6</v>
      </c>
      <c r="S11" s="33"/>
      <c r="T11" s="35"/>
      <c r="V11">
        <v>90</v>
      </c>
    </row>
    <row r="12" spans="1:22" x14ac:dyDescent="0.3">
      <c r="A12" s="5">
        <v>6</v>
      </c>
      <c r="B12" s="50" t="s">
        <v>33</v>
      </c>
      <c r="C12" s="52" t="s">
        <v>63</v>
      </c>
      <c r="D12" s="82">
        <v>177.7</v>
      </c>
      <c r="E12" s="76"/>
      <c r="F12" s="74"/>
      <c r="G12" s="7"/>
      <c r="H12" s="17"/>
      <c r="I12" s="17"/>
      <c r="J12" s="18"/>
      <c r="K12" s="18"/>
      <c r="L12" s="20"/>
      <c r="M12" s="24"/>
      <c r="N12" s="27"/>
      <c r="O12" s="245"/>
      <c r="P12" s="245"/>
      <c r="Q12" s="28">
        <f t="shared" si="0"/>
        <v>6</v>
      </c>
      <c r="R12" s="80">
        <f t="shared" si="0"/>
        <v>3</v>
      </c>
      <c r="S12" s="33"/>
      <c r="T12" s="35"/>
      <c r="V12">
        <v>75</v>
      </c>
    </row>
    <row r="13" spans="1:22" x14ac:dyDescent="0.3">
      <c r="A13" s="5">
        <v>7</v>
      </c>
      <c r="B13" s="50" t="s">
        <v>33</v>
      </c>
      <c r="C13" s="52" t="s">
        <v>59</v>
      </c>
      <c r="D13" s="82">
        <v>156.1</v>
      </c>
      <c r="E13" s="76"/>
      <c r="F13" s="74"/>
      <c r="G13" s="7"/>
      <c r="H13" s="17"/>
      <c r="I13" s="17"/>
      <c r="J13" s="18"/>
      <c r="K13" s="18"/>
      <c r="L13" s="20"/>
      <c r="M13" s="24"/>
      <c r="N13" s="27"/>
      <c r="O13" s="245"/>
      <c r="P13" s="245"/>
      <c r="Q13" s="28">
        <f>VLOOKUP(B13,υψομετρα,2)</f>
        <v>6</v>
      </c>
      <c r="R13" s="10">
        <v>6</v>
      </c>
      <c r="S13" s="33"/>
      <c r="T13" s="35"/>
      <c r="V13">
        <v>63</v>
      </c>
    </row>
    <row r="14" spans="1:22" x14ac:dyDescent="0.3">
      <c r="A14" s="53"/>
      <c r="B14" s="54"/>
      <c r="C14" s="55"/>
      <c r="D14" s="56"/>
      <c r="E14" s="56"/>
      <c r="F14" s="53"/>
      <c r="G14" s="56"/>
      <c r="H14" s="57"/>
      <c r="I14" s="57"/>
      <c r="J14" s="65"/>
      <c r="K14" s="57"/>
      <c r="L14" s="53"/>
      <c r="M14" s="56"/>
      <c r="N14" s="53"/>
      <c r="O14" s="57"/>
      <c r="P14" s="57"/>
      <c r="Q14" s="56"/>
      <c r="R14" s="53"/>
      <c r="S14" s="56"/>
      <c r="T14" s="53"/>
    </row>
    <row r="15" spans="1:22" x14ac:dyDescent="0.3">
      <c r="A15" s="5">
        <v>8</v>
      </c>
      <c r="B15" s="50" t="s">
        <v>32</v>
      </c>
      <c r="C15" s="51" t="s">
        <v>36</v>
      </c>
      <c r="D15" s="82">
        <v>61.3</v>
      </c>
      <c r="E15" s="76"/>
      <c r="F15" s="74"/>
      <c r="G15" s="7"/>
      <c r="H15" s="17"/>
      <c r="I15" s="17"/>
      <c r="J15" s="18"/>
      <c r="K15" s="18"/>
      <c r="L15" s="20"/>
      <c r="M15" s="24"/>
      <c r="N15" s="27"/>
      <c r="O15" s="245"/>
      <c r="P15" s="245"/>
      <c r="Q15" s="28">
        <f>VLOOKUP(B15,υψομετρα,2)</f>
        <v>2</v>
      </c>
      <c r="R15" s="30">
        <v>6</v>
      </c>
      <c r="S15" s="33"/>
      <c r="T15" s="35"/>
      <c r="V15" s="37" t="s">
        <v>72</v>
      </c>
    </row>
    <row r="16" spans="1:22" x14ac:dyDescent="0.3">
      <c r="A16" s="5">
        <v>9</v>
      </c>
      <c r="B16" s="50" t="s">
        <v>36</v>
      </c>
      <c r="C16" s="52" t="s">
        <v>60</v>
      </c>
      <c r="D16" s="82">
        <v>408.7</v>
      </c>
      <c r="E16" s="76"/>
      <c r="F16" s="74"/>
      <c r="G16" s="7"/>
      <c r="H16" s="17"/>
      <c r="I16" s="17"/>
      <c r="J16" s="18"/>
      <c r="K16" s="18"/>
      <c r="L16" s="20"/>
      <c r="M16" s="24"/>
      <c r="N16" s="27"/>
      <c r="O16" s="245"/>
      <c r="P16" s="245"/>
      <c r="Q16" s="28">
        <f>VLOOKUP(B16,υψομετρα,2)</f>
        <v>5.5</v>
      </c>
      <c r="R16" s="10">
        <v>6</v>
      </c>
      <c r="S16" s="33"/>
      <c r="T16" s="35"/>
      <c r="V16" t="s">
        <v>73</v>
      </c>
    </row>
    <row r="17" spans="1:22" x14ac:dyDescent="0.3">
      <c r="A17" s="5">
        <v>10</v>
      </c>
      <c r="B17" s="50" t="s">
        <v>36</v>
      </c>
      <c r="C17" s="52" t="s">
        <v>61</v>
      </c>
      <c r="D17" s="82">
        <v>356.4</v>
      </c>
      <c r="E17" s="76"/>
      <c r="F17" s="74"/>
      <c r="G17" s="7"/>
      <c r="H17" s="17"/>
      <c r="I17" s="17"/>
      <c r="J17" s="18"/>
      <c r="K17" s="18"/>
      <c r="L17" s="20"/>
      <c r="M17" s="24"/>
      <c r="N17" s="27"/>
      <c r="O17" s="245"/>
      <c r="P17" s="245"/>
      <c r="Q17" s="28">
        <f>VLOOKUP(B17,υψομετρα,2)</f>
        <v>5.5</v>
      </c>
      <c r="R17" s="10">
        <v>6</v>
      </c>
      <c r="S17" s="33"/>
      <c r="T17" s="35"/>
      <c r="V17" s="37" t="s">
        <v>78</v>
      </c>
    </row>
    <row r="18" spans="1:22" x14ac:dyDescent="0.3">
      <c r="V18" t="s">
        <v>77</v>
      </c>
    </row>
    <row r="19" spans="1:22" x14ac:dyDescent="0.3">
      <c r="V19" t="s">
        <v>79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Φύλλο2"/>
  <dimension ref="A1:K18"/>
  <sheetViews>
    <sheetView workbookViewId="0">
      <selection activeCell="A18" sqref="A18"/>
    </sheetView>
  </sheetViews>
  <sheetFormatPr defaultRowHeight="14.4" x14ac:dyDescent="0.3"/>
  <cols>
    <col min="2" max="2" width="11" bestFit="1" customWidth="1"/>
    <col min="3" max="3" width="14.33203125" customWidth="1"/>
  </cols>
  <sheetData>
    <row r="1" spans="1:11" x14ac:dyDescent="0.3">
      <c r="A1" s="2"/>
      <c r="B1" t="s">
        <v>56</v>
      </c>
    </row>
    <row r="2" spans="1:11" x14ac:dyDescent="0.3">
      <c r="A2" s="64"/>
      <c r="B2" t="s">
        <v>57</v>
      </c>
    </row>
    <row r="3" spans="1:11" x14ac:dyDescent="0.3">
      <c r="A3" s="63"/>
      <c r="B3" s="44" t="s">
        <v>64</v>
      </c>
      <c r="C3" s="44"/>
      <c r="D3" s="44"/>
      <c r="E3" s="44"/>
      <c r="F3" s="44"/>
      <c r="G3" s="44"/>
    </row>
    <row r="4" spans="1:11" x14ac:dyDescent="0.3">
      <c r="A4" s="60" t="s">
        <v>42</v>
      </c>
      <c r="B4" s="68">
        <f>(B5/1000)*B6*B8/B7</f>
        <v>190000</v>
      </c>
      <c r="C4" t="s">
        <v>71</v>
      </c>
    </row>
    <row r="5" spans="1:11" x14ac:dyDescent="0.3">
      <c r="A5" s="60" t="s">
        <v>43</v>
      </c>
      <c r="B5" s="66">
        <v>200</v>
      </c>
      <c r="C5" t="s">
        <v>67</v>
      </c>
    </row>
    <row r="6" spans="1:11" x14ac:dyDescent="0.3">
      <c r="A6" s="60" t="s">
        <v>44</v>
      </c>
      <c r="B6" s="66">
        <v>0.95</v>
      </c>
      <c r="C6" t="s">
        <v>68</v>
      </c>
    </row>
    <row r="7" spans="1:11" x14ac:dyDescent="0.3">
      <c r="A7" s="60" t="s">
        <v>45</v>
      </c>
      <c r="B7" s="69">
        <v>1E-3</v>
      </c>
      <c r="C7" t="s">
        <v>69</v>
      </c>
    </row>
    <row r="8" spans="1:11" ht="16.2" x14ac:dyDescent="0.3">
      <c r="A8" s="60" t="s">
        <v>54</v>
      </c>
      <c r="B8" s="69">
        <v>1000</v>
      </c>
      <c r="C8" t="s">
        <v>70</v>
      </c>
    </row>
    <row r="9" spans="1:11" x14ac:dyDescent="0.3">
      <c r="A9" s="60" t="s">
        <v>240</v>
      </c>
      <c r="B9" s="69">
        <v>0.06</v>
      </c>
      <c r="C9" t="s">
        <v>409</v>
      </c>
    </row>
    <row r="10" spans="1:11" x14ac:dyDescent="0.3">
      <c r="A10" s="57"/>
      <c r="B10" s="57"/>
    </row>
    <row r="11" spans="1:11" x14ac:dyDescent="0.3">
      <c r="A11" s="70" t="s">
        <v>52</v>
      </c>
      <c r="B11" s="67">
        <f>B9/(3.7*B5)</f>
        <v>8.1081081081081077E-5</v>
      </c>
    </row>
    <row r="12" spans="1:11" x14ac:dyDescent="0.3">
      <c r="A12" s="58"/>
    </row>
    <row r="13" spans="1:11" ht="19.2" x14ac:dyDescent="0.3">
      <c r="A13" s="59" t="s">
        <v>48</v>
      </c>
      <c r="B13" s="59" t="s">
        <v>51</v>
      </c>
      <c r="C13" s="59" t="s">
        <v>53</v>
      </c>
      <c r="D13" s="59" t="s">
        <v>49</v>
      </c>
      <c r="E13" s="59" t="s">
        <v>50</v>
      </c>
      <c r="K13" t="s">
        <v>81</v>
      </c>
    </row>
    <row r="14" spans="1:11" x14ac:dyDescent="0.3">
      <c r="A14" s="66">
        <v>1.78E-2</v>
      </c>
      <c r="B14" s="61">
        <f>B4*SQRT(A14)</f>
        <v>25349.161721840032</v>
      </c>
      <c r="C14" s="62">
        <f>2.51/B14</f>
        <v>9.9017081019979589E-5</v>
      </c>
      <c r="D14" s="60">
        <f>-2*LOG10(B11+C14)</f>
        <v>7.4889814382525532</v>
      </c>
      <c r="E14" s="77">
        <f>1/D14^2</f>
        <v>1.7830129261700575E-2</v>
      </c>
    </row>
    <row r="16" spans="1:11" x14ac:dyDescent="0.3">
      <c r="A16" t="s">
        <v>410</v>
      </c>
    </row>
    <row r="17" spans="1:1" x14ac:dyDescent="0.3">
      <c r="A17" t="s">
        <v>411</v>
      </c>
    </row>
    <row r="18" spans="1:1" x14ac:dyDescent="0.3">
      <c r="A18" t="s">
        <v>412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B7CD-6100-4C98-9DEF-627C983EA74B}">
  <dimension ref="A1:J320"/>
  <sheetViews>
    <sheetView zoomScale="65" zoomScaleNormal="65" workbookViewId="0">
      <selection activeCell="K26" sqref="K26"/>
    </sheetView>
  </sheetViews>
  <sheetFormatPr defaultColWidth="10.33203125" defaultRowHeight="13.8" x14ac:dyDescent="0.25"/>
  <cols>
    <col min="1" max="1" width="6.44140625" style="213" customWidth="1"/>
    <col min="2" max="2" width="54.6640625" style="168" customWidth="1"/>
    <col min="3" max="3" width="7.21875" style="214" customWidth="1"/>
    <col min="4" max="4" width="7.33203125" style="215" customWidth="1"/>
    <col min="5" max="5" width="9.88671875" style="168" customWidth="1"/>
    <col min="6" max="6" width="11.88671875" style="216" customWidth="1"/>
    <col min="7" max="7" width="11.5546875" style="176" customWidth="1"/>
    <col min="8" max="8" width="16.5546875" style="176" customWidth="1"/>
    <col min="9" max="9" width="15.5546875" style="168" customWidth="1"/>
    <col min="10" max="10" width="16.88671875" style="168" customWidth="1"/>
    <col min="11" max="256" width="10.33203125" style="168"/>
    <col min="257" max="257" width="6.44140625" style="168" customWidth="1"/>
    <col min="258" max="258" width="54.6640625" style="168" customWidth="1"/>
    <col min="259" max="259" width="7.21875" style="168" customWidth="1"/>
    <col min="260" max="260" width="7.33203125" style="168" customWidth="1"/>
    <col min="261" max="261" width="9.88671875" style="168" customWidth="1"/>
    <col min="262" max="262" width="11.88671875" style="168" customWidth="1"/>
    <col min="263" max="263" width="11.5546875" style="168" customWidth="1"/>
    <col min="264" max="264" width="16.5546875" style="168" customWidth="1"/>
    <col min="265" max="265" width="15.5546875" style="168" customWidth="1"/>
    <col min="266" max="266" width="16.88671875" style="168" customWidth="1"/>
    <col min="267" max="512" width="10.33203125" style="168"/>
    <col min="513" max="513" width="6.44140625" style="168" customWidth="1"/>
    <col min="514" max="514" width="54.6640625" style="168" customWidth="1"/>
    <col min="515" max="515" width="7.21875" style="168" customWidth="1"/>
    <col min="516" max="516" width="7.33203125" style="168" customWidth="1"/>
    <col min="517" max="517" width="9.88671875" style="168" customWidth="1"/>
    <col min="518" max="518" width="11.88671875" style="168" customWidth="1"/>
    <col min="519" max="519" width="11.5546875" style="168" customWidth="1"/>
    <col min="520" max="520" width="16.5546875" style="168" customWidth="1"/>
    <col min="521" max="521" width="15.5546875" style="168" customWidth="1"/>
    <col min="522" max="522" width="16.88671875" style="168" customWidth="1"/>
    <col min="523" max="768" width="10.33203125" style="168"/>
    <col min="769" max="769" width="6.44140625" style="168" customWidth="1"/>
    <col min="770" max="770" width="54.6640625" style="168" customWidth="1"/>
    <col min="771" max="771" width="7.21875" style="168" customWidth="1"/>
    <col min="772" max="772" width="7.33203125" style="168" customWidth="1"/>
    <col min="773" max="773" width="9.88671875" style="168" customWidth="1"/>
    <col min="774" max="774" width="11.88671875" style="168" customWidth="1"/>
    <col min="775" max="775" width="11.5546875" style="168" customWidth="1"/>
    <col min="776" max="776" width="16.5546875" style="168" customWidth="1"/>
    <col min="777" max="777" width="15.5546875" style="168" customWidth="1"/>
    <col min="778" max="778" width="16.88671875" style="168" customWidth="1"/>
    <col min="779" max="1024" width="10.33203125" style="168"/>
    <col min="1025" max="1025" width="6.44140625" style="168" customWidth="1"/>
    <col min="1026" max="1026" width="54.6640625" style="168" customWidth="1"/>
    <col min="1027" max="1027" width="7.21875" style="168" customWidth="1"/>
    <col min="1028" max="1028" width="7.33203125" style="168" customWidth="1"/>
    <col min="1029" max="1029" width="9.88671875" style="168" customWidth="1"/>
    <col min="1030" max="1030" width="11.88671875" style="168" customWidth="1"/>
    <col min="1031" max="1031" width="11.5546875" style="168" customWidth="1"/>
    <col min="1032" max="1032" width="16.5546875" style="168" customWidth="1"/>
    <col min="1033" max="1033" width="15.5546875" style="168" customWidth="1"/>
    <col min="1034" max="1034" width="16.88671875" style="168" customWidth="1"/>
    <col min="1035" max="1280" width="10.33203125" style="168"/>
    <col min="1281" max="1281" width="6.44140625" style="168" customWidth="1"/>
    <col min="1282" max="1282" width="54.6640625" style="168" customWidth="1"/>
    <col min="1283" max="1283" width="7.21875" style="168" customWidth="1"/>
    <col min="1284" max="1284" width="7.33203125" style="168" customWidth="1"/>
    <col min="1285" max="1285" width="9.88671875" style="168" customWidth="1"/>
    <col min="1286" max="1286" width="11.88671875" style="168" customWidth="1"/>
    <col min="1287" max="1287" width="11.5546875" style="168" customWidth="1"/>
    <col min="1288" max="1288" width="16.5546875" style="168" customWidth="1"/>
    <col min="1289" max="1289" width="15.5546875" style="168" customWidth="1"/>
    <col min="1290" max="1290" width="16.88671875" style="168" customWidth="1"/>
    <col min="1291" max="1536" width="10.33203125" style="168"/>
    <col min="1537" max="1537" width="6.44140625" style="168" customWidth="1"/>
    <col min="1538" max="1538" width="54.6640625" style="168" customWidth="1"/>
    <col min="1539" max="1539" width="7.21875" style="168" customWidth="1"/>
    <col min="1540" max="1540" width="7.33203125" style="168" customWidth="1"/>
    <col min="1541" max="1541" width="9.88671875" style="168" customWidth="1"/>
    <col min="1542" max="1542" width="11.88671875" style="168" customWidth="1"/>
    <col min="1543" max="1543" width="11.5546875" style="168" customWidth="1"/>
    <col min="1544" max="1544" width="16.5546875" style="168" customWidth="1"/>
    <col min="1545" max="1545" width="15.5546875" style="168" customWidth="1"/>
    <col min="1546" max="1546" width="16.88671875" style="168" customWidth="1"/>
    <col min="1547" max="1792" width="10.33203125" style="168"/>
    <col min="1793" max="1793" width="6.44140625" style="168" customWidth="1"/>
    <col min="1794" max="1794" width="54.6640625" style="168" customWidth="1"/>
    <col min="1795" max="1795" width="7.21875" style="168" customWidth="1"/>
    <col min="1796" max="1796" width="7.33203125" style="168" customWidth="1"/>
    <col min="1797" max="1797" width="9.88671875" style="168" customWidth="1"/>
    <col min="1798" max="1798" width="11.88671875" style="168" customWidth="1"/>
    <col min="1799" max="1799" width="11.5546875" style="168" customWidth="1"/>
    <col min="1800" max="1800" width="16.5546875" style="168" customWidth="1"/>
    <col min="1801" max="1801" width="15.5546875" style="168" customWidth="1"/>
    <col min="1802" max="1802" width="16.88671875" style="168" customWidth="1"/>
    <col min="1803" max="2048" width="10.33203125" style="168"/>
    <col min="2049" max="2049" width="6.44140625" style="168" customWidth="1"/>
    <col min="2050" max="2050" width="54.6640625" style="168" customWidth="1"/>
    <col min="2051" max="2051" width="7.21875" style="168" customWidth="1"/>
    <col min="2052" max="2052" width="7.33203125" style="168" customWidth="1"/>
    <col min="2053" max="2053" width="9.88671875" style="168" customWidth="1"/>
    <col min="2054" max="2054" width="11.88671875" style="168" customWidth="1"/>
    <col min="2055" max="2055" width="11.5546875" style="168" customWidth="1"/>
    <col min="2056" max="2056" width="16.5546875" style="168" customWidth="1"/>
    <col min="2057" max="2057" width="15.5546875" style="168" customWidth="1"/>
    <col min="2058" max="2058" width="16.88671875" style="168" customWidth="1"/>
    <col min="2059" max="2304" width="10.33203125" style="168"/>
    <col min="2305" max="2305" width="6.44140625" style="168" customWidth="1"/>
    <col min="2306" max="2306" width="54.6640625" style="168" customWidth="1"/>
    <col min="2307" max="2307" width="7.21875" style="168" customWidth="1"/>
    <col min="2308" max="2308" width="7.33203125" style="168" customWidth="1"/>
    <col min="2309" max="2309" width="9.88671875" style="168" customWidth="1"/>
    <col min="2310" max="2310" width="11.88671875" style="168" customWidth="1"/>
    <col min="2311" max="2311" width="11.5546875" style="168" customWidth="1"/>
    <col min="2312" max="2312" width="16.5546875" style="168" customWidth="1"/>
    <col min="2313" max="2313" width="15.5546875" style="168" customWidth="1"/>
    <col min="2314" max="2314" width="16.88671875" style="168" customWidth="1"/>
    <col min="2315" max="2560" width="10.33203125" style="168"/>
    <col min="2561" max="2561" width="6.44140625" style="168" customWidth="1"/>
    <col min="2562" max="2562" width="54.6640625" style="168" customWidth="1"/>
    <col min="2563" max="2563" width="7.21875" style="168" customWidth="1"/>
    <col min="2564" max="2564" width="7.33203125" style="168" customWidth="1"/>
    <col min="2565" max="2565" width="9.88671875" style="168" customWidth="1"/>
    <col min="2566" max="2566" width="11.88671875" style="168" customWidth="1"/>
    <col min="2567" max="2567" width="11.5546875" style="168" customWidth="1"/>
    <col min="2568" max="2568" width="16.5546875" style="168" customWidth="1"/>
    <col min="2569" max="2569" width="15.5546875" style="168" customWidth="1"/>
    <col min="2570" max="2570" width="16.88671875" style="168" customWidth="1"/>
    <col min="2571" max="2816" width="10.33203125" style="168"/>
    <col min="2817" max="2817" width="6.44140625" style="168" customWidth="1"/>
    <col min="2818" max="2818" width="54.6640625" style="168" customWidth="1"/>
    <col min="2819" max="2819" width="7.21875" style="168" customWidth="1"/>
    <col min="2820" max="2820" width="7.33203125" style="168" customWidth="1"/>
    <col min="2821" max="2821" width="9.88671875" style="168" customWidth="1"/>
    <col min="2822" max="2822" width="11.88671875" style="168" customWidth="1"/>
    <col min="2823" max="2823" width="11.5546875" style="168" customWidth="1"/>
    <col min="2824" max="2824" width="16.5546875" style="168" customWidth="1"/>
    <col min="2825" max="2825" width="15.5546875" style="168" customWidth="1"/>
    <col min="2826" max="2826" width="16.88671875" style="168" customWidth="1"/>
    <col min="2827" max="3072" width="10.33203125" style="168"/>
    <col min="3073" max="3073" width="6.44140625" style="168" customWidth="1"/>
    <col min="3074" max="3074" width="54.6640625" style="168" customWidth="1"/>
    <col min="3075" max="3075" width="7.21875" style="168" customWidth="1"/>
    <col min="3076" max="3076" width="7.33203125" style="168" customWidth="1"/>
    <col min="3077" max="3077" width="9.88671875" style="168" customWidth="1"/>
    <col min="3078" max="3078" width="11.88671875" style="168" customWidth="1"/>
    <col min="3079" max="3079" width="11.5546875" style="168" customWidth="1"/>
    <col min="3080" max="3080" width="16.5546875" style="168" customWidth="1"/>
    <col min="3081" max="3081" width="15.5546875" style="168" customWidth="1"/>
    <col min="3082" max="3082" width="16.88671875" style="168" customWidth="1"/>
    <col min="3083" max="3328" width="10.33203125" style="168"/>
    <col min="3329" max="3329" width="6.44140625" style="168" customWidth="1"/>
    <col min="3330" max="3330" width="54.6640625" style="168" customWidth="1"/>
    <col min="3331" max="3331" width="7.21875" style="168" customWidth="1"/>
    <col min="3332" max="3332" width="7.33203125" style="168" customWidth="1"/>
    <col min="3333" max="3333" width="9.88671875" style="168" customWidth="1"/>
    <col min="3334" max="3334" width="11.88671875" style="168" customWidth="1"/>
    <col min="3335" max="3335" width="11.5546875" style="168" customWidth="1"/>
    <col min="3336" max="3336" width="16.5546875" style="168" customWidth="1"/>
    <col min="3337" max="3337" width="15.5546875" style="168" customWidth="1"/>
    <col min="3338" max="3338" width="16.88671875" style="168" customWidth="1"/>
    <col min="3339" max="3584" width="10.33203125" style="168"/>
    <col min="3585" max="3585" width="6.44140625" style="168" customWidth="1"/>
    <col min="3586" max="3586" width="54.6640625" style="168" customWidth="1"/>
    <col min="3587" max="3587" width="7.21875" style="168" customWidth="1"/>
    <col min="3588" max="3588" width="7.33203125" style="168" customWidth="1"/>
    <col min="3589" max="3589" width="9.88671875" style="168" customWidth="1"/>
    <col min="3590" max="3590" width="11.88671875" style="168" customWidth="1"/>
    <col min="3591" max="3591" width="11.5546875" style="168" customWidth="1"/>
    <col min="3592" max="3592" width="16.5546875" style="168" customWidth="1"/>
    <col min="3593" max="3593" width="15.5546875" style="168" customWidth="1"/>
    <col min="3594" max="3594" width="16.88671875" style="168" customWidth="1"/>
    <col min="3595" max="3840" width="10.33203125" style="168"/>
    <col min="3841" max="3841" width="6.44140625" style="168" customWidth="1"/>
    <col min="3842" max="3842" width="54.6640625" style="168" customWidth="1"/>
    <col min="3843" max="3843" width="7.21875" style="168" customWidth="1"/>
    <col min="3844" max="3844" width="7.33203125" style="168" customWidth="1"/>
    <col min="3845" max="3845" width="9.88671875" style="168" customWidth="1"/>
    <col min="3846" max="3846" width="11.88671875" style="168" customWidth="1"/>
    <col min="3847" max="3847" width="11.5546875" style="168" customWidth="1"/>
    <col min="3848" max="3848" width="16.5546875" style="168" customWidth="1"/>
    <col min="3849" max="3849" width="15.5546875" style="168" customWidth="1"/>
    <col min="3850" max="3850" width="16.88671875" style="168" customWidth="1"/>
    <col min="3851" max="4096" width="10.33203125" style="168"/>
    <col min="4097" max="4097" width="6.44140625" style="168" customWidth="1"/>
    <col min="4098" max="4098" width="54.6640625" style="168" customWidth="1"/>
    <col min="4099" max="4099" width="7.21875" style="168" customWidth="1"/>
    <col min="4100" max="4100" width="7.33203125" style="168" customWidth="1"/>
    <col min="4101" max="4101" width="9.88671875" style="168" customWidth="1"/>
    <col min="4102" max="4102" width="11.88671875" style="168" customWidth="1"/>
    <col min="4103" max="4103" width="11.5546875" style="168" customWidth="1"/>
    <col min="4104" max="4104" width="16.5546875" style="168" customWidth="1"/>
    <col min="4105" max="4105" width="15.5546875" style="168" customWidth="1"/>
    <col min="4106" max="4106" width="16.88671875" style="168" customWidth="1"/>
    <col min="4107" max="4352" width="10.33203125" style="168"/>
    <col min="4353" max="4353" width="6.44140625" style="168" customWidth="1"/>
    <col min="4354" max="4354" width="54.6640625" style="168" customWidth="1"/>
    <col min="4355" max="4355" width="7.21875" style="168" customWidth="1"/>
    <col min="4356" max="4356" width="7.33203125" style="168" customWidth="1"/>
    <col min="4357" max="4357" width="9.88671875" style="168" customWidth="1"/>
    <col min="4358" max="4358" width="11.88671875" style="168" customWidth="1"/>
    <col min="4359" max="4359" width="11.5546875" style="168" customWidth="1"/>
    <col min="4360" max="4360" width="16.5546875" style="168" customWidth="1"/>
    <col min="4361" max="4361" width="15.5546875" style="168" customWidth="1"/>
    <col min="4362" max="4362" width="16.88671875" style="168" customWidth="1"/>
    <col min="4363" max="4608" width="10.33203125" style="168"/>
    <col min="4609" max="4609" width="6.44140625" style="168" customWidth="1"/>
    <col min="4610" max="4610" width="54.6640625" style="168" customWidth="1"/>
    <col min="4611" max="4611" width="7.21875" style="168" customWidth="1"/>
    <col min="4612" max="4612" width="7.33203125" style="168" customWidth="1"/>
    <col min="4613" max="4613" width="9.88671875" style="168" customWidth="1"/>
    <col min="4614" max="4614" width="11.88671875" style="168" customWidth="1"/>
    <col min="4615" max="4615" width="11.5546875" style="168" customWidth="1"/>
    <col min="4616" max="4616" width="16.5546875" style="168" customWidth="1"/>
    <col min="4617" max="4617" width="15.5546875" style="168" customWidth="1"/>
    <col min="4618" max="4618" width="16.88671875" style="168" customWidth="1"/>
    <col min="4619" max="4864" width="10.33203125" style="168"/>
    <col min="4865" max="4865" width="6.44140625" style="168" customWidth="1"/>
    <col min="4866" max="4866" width="54.6640625" style="168" customWidth="1"/>
    <col min="4867" max="4867" width="7.21875" style="168" customWidth="1"/>
    <col min="4868" max="4868" width="7.33203125" style="168" customWidth="1"/>
    <col min="4869" max="4869" width="9.88671875" style="168" customWidth="1"/>
    <col min="4870" max="4870" width="11.88671875" style="168" customWidth="1"/>
    <col min="4871" max="4871" width="11.5546875" style="168" customWidth="1"/>
    <col min="4872" max="4872" width="16.5546875" style="168" customWidth="1"/>
    <col min="4873" max="4873" width="15.5546875" style="168" customWidth="1"/>
    <col min="4874" max="4874" width="16.88671875" style="168" customWidth="1"/>
    <col min="4875" max="5120" width="10.33203125" style="168"/>
    <col min="5121" max="5121" width="6.44140625" style="168" customWidth="1"/>
    <col min="5122" max="5122" width="54.6640625" style="168" customWidth="1"/>
    <col min="5123" max="5123" width="7.21875" style="168" customWidth="1"/>
    <col min="5124" max="5124" width="7.33203125" style="168" customWidth="1"/>
    <col min="5125" max="5125" width="9.88671875" style="168" customWidth="1"/>
    <col min="5126" max="5126" width="11.88671875" style="168" customWidth="1"/>
    <col min="5127" max="5127" width="11.5546875" style="168" customWidth="1"/>
    <col min="5128" max="5128" width="16.5546875" style="168" customWidth="1"/>
    <col min="5129" max="5129" width="15.5546875" style="168" customWidth="1"/>
    <col min="5130" max="5130" width="16.88671875" style="168" customWidth="1"/>
    <col min="5131" max="5376" width="10.33203125" style="168"/>
    <col min="5377" max="5377" width="6.44140625" style="168" customWidth="1"/>
    <col min="5378" max="5378" width="54.6640625" style="168" customWidth="1"/>
    <col min="5379" max="5379" width="7.21875" style="168" customWidth="1"/>
    <col min="5380" max="5380" width="7.33203125" style="168" customWidth="1"/>
    <col min="5381" max="5381" width="9.88671875" style="168" customWidth="1"/>
    <col min="5382" max="5382" width="11.88671875" style="168" customWidth="1"/>
    <col min="5383" max="5383" width="11.5546875" style="168" customWidth="1"/>
    <col min="5384" max="5384" width="16.5546875" style="168" customWidth="1"/>
    <col min="5385" max="5385" width="15.5546875" style="168" customWidth="1"/>
    <col min="5386" max="5386" width="16.88671875" style="168" customWidth="1"/>
    <col min="5387" max="5632" width="10.33203125" style="168"/>
    <col min="5633" max="5633" width="6.44140625" style="168" customWidth="1"/>
    <col min="5634" max="5634" width="54.6640625" style="168" customWidth="1"/>
    <col min="5635" max="5635" width="7.21875" style="168" customWidth="1"/>
    <col min="5636" max="5636" width="7.33203125" style="168" customWidth="1"/>
    <col min="5637" max="5637" width="9.88671875" style="168" customWidth="1"/>
    <col min="5638" max="5638" width="11.88671875" style="168" customWidth="1"/>
    <col min="5639" max="5639" width="11.5546875" style="168" customWidth="1"/>
    <col min="5640" max="5640" width="16.5546875" style="168" customWidth="1"/>
    <col min="5641" max="5641" width="15.5546875" style="168" customWidth="1"/>
    <col min="5642" max="5642" width="16.88671875" style="168" customWidth="1"/>
    <col min="5643" max="5888" width="10.33203125" style="168"/>
    <col min="5889" max="5889" width="6.44140625" style="168" customWidth="1"/>
    <col min="5890" max="5890" width="54.6640625" style="168" customWidth="1"/>
    <col min="5891" max="5891" width="7.21875" style="168" customWidth="1"/>
    <col min="5892" max="5892" width="7.33203125" style="168" customWidth="1"/>
    <col min="5893" max="5893" width="9.88671875" style="168" customWidth="1"/>
    <col min="5894" max="5894" width="11.88671875" style="168" customWidth="1"/>
    <col min="5895" max="5895" width="11.5546875" style="168" customWidth="1"/>
    <col min="5896" max="5896" width="16.5546875" style="168" customWidth="1"/>
    <col min="5897" max="5897" width="15.5546875" style="168" customWidth="1"/>
    <col min="5898" max="5898" width="16.88671875" style="168" customWidth="1"/>
    <col min="5899" max="6144" width="10.33203125" style="168"/>
    <col min="6145" max="6145" width="6.44140625" style="168" customWidth="1"/>
    <col min="6146" max="6146" width="54.6640625" style="168" customWidth="1"/>
    <col min="6147" max="6147" width="7.21875" style="168" customWidth="1"/>
    <col min="6148" max="6148" width="7.33203125" style="168" customWidth="1"/>
    <col min="6149" max="6149" width="9.88671875" style="168" customWidth="1"/>
    <col min="6150" max="6150" width="11.88671875" style="168" customWidth="1"/>
    <col min="6151" max="6151" width="11.5546875" style="168" customWidth="1"/>
    <col min="6152" max="6152" width="16.5546875" style="168" customWidth="1"/>
    <col min="6153" max="6153" width="15.5546875" style="168" customWidth="1"/>
    <col min="6154" max="6154" width="16.88671875" style="168" customWidth="1"/>
    <col min="6155" max="6400" width="10.33203125" style="168"/>
    <col min="6401" max="6401" width="6.44140625" style="168" customWidth="1"/>
    <col min="6402" max="6402" width="54.6640625" style="168" customWidth="1"/>
    <col min="6403" max="6403" width="7.21875" style="168" customWidth="1"/>
    <col min="6404" max="6404" width="7.33203125" style="168" customWidth="1"/>
    <col min="6405" max="6405" width="9.88671875" style="168" customWidth="1"/>
    <col min="6406" max="6406" width="11.88671875" style="168" customWidth="1"/>
    <col min="6407" max="6407" width="11.5546875" style="168" customWidth="1"/>
    <col min="6408" max="6408" width="16.5546875" style="168" customWidth="1"/>
    <col min="6409" max="6409" width="15.5546875" style="168" customWidth="1"/>
    <col min="6410" max="6410" width="16.88671875" style="168" customWidth="1"/>
    <col min="6411" max="6656" width="10.33203125" style="168"/>
    <col min="6657" max="6657" width="6.44140625" style="168" customWidth="1"/>
    <col min="6658" max="6658" width="54.6640625" style="168" customWidth="1"/>
    <col min="6659" max="6659" width="7.21875" style="168" customWidth="1"/>
    <col min="6660" max="6660" width="7.33203125" style="168" customWidth="1"/>
    <col min="6661" max="6661" width="9.88671875" style="168" customWidth="1"/>
    <col min="6662" max="6662" width="11.88671875" style="168" customWidth="1"/>
    <col min="6663" max="6663" width="11.5546875" style="168" customWidth="1"/>
    <col min="6664" max="6664" width="16.5546875" style="168" customWidth="1"/>
    <col min="6665" max="6665" width="15.5546875" style="168" customWidth="1"/>
    <col min="6666" max="6666" width="16.88671875" style="168" customWidth="1"/>
    <col min="6667" max="6912" width="10.33203125" style="168"/>
    <col min="6913" max="6913" width="6.44140625" style="168" customWidth="1"/>
    <col min="6914" max="6914" width="54.6640625" style="168" customWidth="1"/>
    <col min="6915" max="6915" width="7.21875" style="168" customWidth="1"/>
    <col min="6916" max="6916" width="7.33203125" style="168" customWidth="1"/>
    <col min="6917" max="6917" width="9.88671875" style="168" customWidth="1"/>
    <col min="6918" max="6918" width="11.88671875" style="168" customWidth="1"/>
    <col min="6919" max="6919" width="11.5546875" style="168" customWidth="1"/>
    <col min="6920" max="6920" width="16.5546875" style="168" customWidth="1"/>
    <col min="6921" max="6921" width="15.5546875" style="168" customWidth="1"/>
    <col min="6922" max="6922" width="16.88671875" style="168" customWidth="1"/>
    <col min="6923" max="7168" width="10.33203125" style="168"/>
    <col min="7169" max="7169" width="6.44140625" style="168" customWidth="1"/>
    <col min="7170" max="7170" width="54.6640625" style="168" customWidth="1"/>
    <col min="7171" max="7171" width="7.21875" style="168" customWidth="1"/>
    <col min="7172" max="7172" width="7.33203125" style="168" customWidth="1"/>
    <col min="7173" max="7173" width="9.88671875" style="168" customWidth="1"/>
    <col min="7174" max="7174" width="11.88671875" style="168" customWidth="1"/>
    <col min="7175" max="7175" width="11.5546875" style="168" customWidth="1"/>
    <col min="7176" max="7176" width="16.5546875" style="168" customWidth="1"/>
    <col min="7177" max="7177" width="15.5546875" style="168" customWidth="1"/>
    <col min="7178" max="7178" width="16.88671875" style="168" customWidth="1"/>
    <col min="7179" max="7424" width="10.33203125" style="168"/>
    <col min="7425" max="7425" width="6.44140625" style="168" customWidth="1"/>
    <col min="7426" max="7426" width="54.6640625" style="168" customWidth="1"/>
    <col min="7427" max="7427" width="7.21875" style="168" customWidth="1"/>
    <col min="7428" max="7428" width="7.33203125" style="168" customWidth="1"/>
    <col min="7429" max="7429" width="9.88671875" style="168" customWidth="1"/>
    <col min="7430" max="7430" width="11.88671875" style="168" customWidth="1"/>
    <col min="7431" max="7431" width="11.5546875" style="168" customWidth="1"/>
    <col min="7432" max="7432" width="16.5546875" style="168" customWidth="1"/>
    <col min="7433" max="7433" width="15.5546875" style="168" customWidth="1"/>
    <col min="7434" max="7434" width="16.88671875" style="168" customWidth="1"/>
    <col min="7435" max="7680" width="10.33203125" style="168"/>
    <col min="7681" max="7681" width="6.44140625" style="168" customWidth="1"/>
    <col min="7682" max="7682" width="54.6640625" style="168" customWidth="1"/>
    <col min="7683" max="7683" width="7.21875" style="168" customWidth="1"/>
    <col min="7684" max="7684" width="7.33203125" style="168" customWidth="1"/>
    <col min="7685" max="7685" width="9.88671875" style="168" customWidth="1"/>
    <col min="7686" max="7686" width="11.88671875" style="168" customWidth="1"/>
    <col min="7687" max="7687" width="11.5546875" style="168" customWidth="1"/>
    <col min="7688" max="7688" width="16.5546875" style="168" customWidth="1"/>
    <col min="7689" max="7689" width="15.5546875" style="168" customWidth="1"/>
    <col min="7690" max="7690" width="16.88671875" style="168" customWidth="1"/>
    <col min="7691" max="7936" width="10.33203125" style="168"/>
    <col min="7937" max="7937" width="6.44140625" style="168" customWidth="1"/>
    <col min="7938" max="7938" width="54.6640625" style="168" customWidth="1"/>
    <col min="7939" max="7939" width="7.21875" style="168" customWidth="1"/>
    <col min="7940" max="7940" width="7.33203125" style="168" customWidth="1"/>
    <col min="7941" max="7941" width="9.88671875" style="168" customWidth="1"/>
    <col min="7942" max="7942" width="11.88671875" style="168" customWidth="1"/>
    <col min="7943" max="7943" width="11.5546875" style="168" customWidth="1"/>
    <col min="7944" max="7944" width="16.5546875" style="168" customWidth="1"/>
    <col min="7945" max="7945" width="15.5546875" style="168" customWidth="1"/>
    <col min="7946" max="7946" width="16.88671875" style="168" customWidth="1"/>
    <col min="7947" max="8192" width="10.33203125" style="168"/>
    <col min="8193" max="8193" width="6.44140625" style="168" customWidth="1"/>
    <col min="8194" max="8194" width="54.6640625" style="168" customWidth="1"/>
    <col min="8195" max="8195" width="7.21875" style="168" customWidth="1"/>
    <col min="8196" max="8196" width="7.33203125" style="168" customWidth="1"/>
    <col min="8197" max="8197" width="9.88671875" style="168" customWidth="1"/>
    <col min="8198" max="8198" width="11.88671875" style="168" customWidth="1"/>
    <col min="8199" max="8199" width="11.5546875" style="168" customWidth="1"/>
    <col min="8200" max="8200" width="16.5546875" style="168" customWidth="1"/>
    <col min="8201" max="8201" width="15.5546875" style="168" customWidth="1"/>
    <col min="8202" max="8202" width="16.88671875" style="168" customWidth="1"/>
    <col min="8203" max="8448" width="10.33203125" style="168"/>
    <col min="8449" max="8449" width="6.44140625" style="168" customWidth="1"/>
    <col min="8450" max="8450" width="54.6640625" style="168" customWidth="1"/>
    <col min="8451" max="8451" width="7.21875" style="168" customWidth="1"/>
    <col min="8452" max="8452" width="7.33203125" style="168" customWidth="1"/>
    <col min="8453" max="8453" width="9.88671875" style="168" customWidth="1"/>
    <col min="8454" max="8454" width="11.88671875" style="168" customWidth="1"/>
    <col min="8455" max="8455" width="11.5546875" style="168" customWidth="1"/>
    <col min="8456" max="8456" width="16.5546875" style="168" customWidth="1"/>
    <col min="8457" max="8457" width="15.5546875" style="168" customWidth="1"/>
    <col min="8458" max="8458" width="16.88671875" style="168" customWidth="1"/>
    <col min="8459" max="8704" width="10.33203125" style="168"/>
    <col min="8705" max="8705" width="6.44140625" style="168" customWidth="1"/>
    <col min="8706" max="8706" width="54.6640625" style="168" customWidth="1"/>
    <col min="8707" max="8707" width="7.21875" style="168" customWidth="1"/>
    <col min="8708" max="8708" width="7.33203125" style="168" customWidth="1"/>
    <col min="8709" max="8709" width="9.88671875" style="168" customWidth="1"/>
    <col min="8710" max="8710" width="11.88671875" style="168" customWidth="1"/>
    <col min="8711" max="8711" width="11.5546875" style="168" customWidth="1"/>
    <col min="8712" max="8712" width="16.5546875" style="168" customWidth="1"/>
    <col min="8713" max="8713" width="15.5546875" style="168" customWidth="1"/>
    <col min="8714" max="8714" width="16.88671875" style="168" customWidth="1"/>
    <col min="8715" max="8960" width="10.33203125" style="168"/>
    <col min="8961" max="8961" width="6.44140625" style="168" customWidth="1"/>
    <col min="8962" max="8962" width="54.6640625" style="168" customWidth="1"/>
    <col min="8963" max="8963" width="7.21875" style="168" customWidth="1"/>
    <col min="8964" max="8964" width="7.33203125" style="168" customWidth="1"/>
    <col min="8965" max="8965" width="9.88671875" style="168" customWidth="1"/>
    <col min="8966" max="8966" width="11.88671875" style="168" customWidth="1"/>
    <col min="8967" max="8967" width="11.5546875" style="168" customWidth="1"/>
    <col min="8968" max="8968" width="16.5546875" style="168" customWidth="1"/>
    <col min="8969" max="8969" width="15.5546875" style="168" customWidth="1"/>
    <col min="8970" max="8970" width="16.88671875" style="168" customWidth="1"/>
    <col min="8971" max="9216" width="10.33203125" style="168"/>
    <col min="9217" max="9217" width="6.44140625" style="168" customWidth="1"/>
    <col min="9218" max="9218" width="54.6640625" style="168" customWidth="1"/>
    <col min="9219" max="9219" width="7.21875" style="168" customWidth="1"/>
    <col min="9220" max="9220" width="7.33203125" style="168" customWidth="1"/>
    <col min="9221" max="9221" width="9.88671875" style="168" customWidth="1"/>
    <col min="9222" max="9222" width="11.88671875" style="168" customWidth="1"/>
    <col min="9223" max="9223" width="11.5546875" style="168" customWidth="1"/>
    <col min="9224" max="9224" width="16.5546875" style="168" customWidth="1"/>
    <col min="9225" max="9225" width="15.5546875" style="168" customWidth="1"/>
    <col min="9226" max="9226" width="16.88671875" style="168" customWidth="1"/>
    <col min="9227" max="9472" width="10.33203125" style="168"/>
    <col min="9473" max="9473" width="6.44140625" style="168" customWidth="1"/>
    <col min="9474" max="9474" width="54.6640625" style="168" customWidth="1"/>
    <col min="9475" max="9475" width="7.21875" style="168" customWidth="1"/>
    <col min="9476" max="9476" width="7.33203125" style="168" customWidth="1"/>
    <col min="9477" max="9477" width="9.88671875" style="168" customWidth="1"/>
    <col min="9478" max="9478" width="11.88671875" style="168" customWidth="1"/>
    <col min="9479" max="9479" width="11.5546875" style="168" customWidth="1"/>
    <col min="9480" max="9480" width="16.5546875" style="168" customWidth="1"/>
    <col min="9481" max="9481" width="15.5546875" style="168" customWidth="1"/>
    <col min="9482" max="9482" width="16.88671875" style="168" customWidth="1"/>
    <col min="9483" max="9728" width="10.33203125" style="168"/>
    <col min="9729" max="9729" width="6.44140625" style="168" customWidth="1"/>
    <col min="9730" max="9730" width="54.6640625" style="168" customWidth="1"/>
    <col min="9731" max="9731" width="7.21875" style="168" customWidth="1"/>
    <col min="9732" max="9732" width="7.33203125" style="168" customWidth="1"/>
    <col min="9733" max="9733" width="9.88671875" style="168" customWidth="1"/>
    <col min="9734" max="9734" width="11.88671875" style="168" customWidth="1"/>
    <col min="9735" max="9735" width="11.5546875" style="168" customWidth="1"/>
    <col min="9736" max="9736" width="16.5546875" style="168" customWidth="1"/>
    <col min="9737" max="9737" width="15.5546875" style="168" customWidth="1"/>
    <col min="9738" max="9738" width="16.88671875" style="168" customWidth="1"/>
    <col min="9739" max="9984" width="10.33203125" style="168"/>
    <col min="9985" max="9985" width="6.44140625" style="168" customWidth="1"/>
    <col min="9986" max="9986" width="54.6640625" style="168" customWidth="1"/>
    <col min="9987" max="9987" width="7.21875" style="168" customWidth="1"/>
    <col min="9988" max="9988" width="7.33203125" style="168" customWidth="1"/>
    <col min="9989" max="9989" width="9.88671875" style="168" customWidth="1"/>
    <col min="9990" max="9990" width="11.88671875" style="168" customWidth="1"/>
    <col min="9991" max="9991" width="11.5546875" style="168" customWidth="1"/>
    <col min="9992" max="9992" width="16.5546875" style="168" customWidth="1"/>
    <col min="9993" max="9993" width="15.5546875" style="168" customWidth="1"/>
    <col min="9994" max="9994" width="16.88671875" style="168" customWidth="1"/>
    <col min="9995" max="10240" width="10.33203125" style="168"/>
    <col min="10241" max="10241" width="6.44140625" style="168" customWidth="1"/>
    <col min="10242" max="10242" width="54.6640625" style="168" customWidth="1"/>
    <col min="10243" max="10243" width="7.21875" style="168" customWidth="1"/>
    <col min="10244" max="10244" width="7.33203125" style="168" customWidth="1"/>
    <col min="10245" max="10245" width="9.88671875" style="168" customWidth="1"/>
    <col min="10246" max="10246" width="11.88671875" style="168" customWidth="1"/>
    <col min="10247" max="10247" width="11.5546875" style="168" customWidth="1"/>
    <col min="10248" max="10248" width="16.5546875" style="168" customWidth="1"/>
    <col min="10249" max="10249" width="15.5546875" style="168" customWidth="1"/>
    <col min="10250" max="10250" width="16.88671875" style="168" customWidth="1"/>
    <col min="10251" max="10496" width="10.33203125" style="168"/>
    <col min="10497" max="10497" width="6.44140625" style="168" customWidth="1"/>
    <col min="10498" max="10498" width="54.6640625" style="168" customWidth="1"/>
    <col min="10499" max="10499" width="7.21875" style="168" customWidth="1"/>
    <col min="10500" max="10500" width="7.33203125" style="168" customWidth="1"/>
    <col min="10501" max="10501" width="9.88671875" style="168" customWidth="1"/>
    <col min="10502" max="10502" width="11.88671875" style="168" customWidth="1"/>
    <col min="10503" max="10503" width="11.5546875" style="168" customWidth="1"/>
    <col min="10504" max="10504" width="16.5546875" style="168" customWidth="1"/>
    <col min="10505" max="10505" width="15.5546875" style="168" customWidth="1"/>
    <col min="10506" max="10506" width="16.88671875" style="168" customWidth="1"/>
    <col min="10507" max="10752" width="10.33203125" style="168"/>
    <col min="10753" max="10753" width="6.44140625" style="168" customWidth="1"/>
    <col min="10754" max="10754" width="54.6640625" style="168" customWidth="1"/>
    <col min="10755" max="10755" width="7.21875" style="168" customWidth="1"/>
    <col min="10756" max="10756" width="7.33203125" style="168" customWidth="1"/>
    <col min="10757" max="10757" width="9.88671875" style="168" customWidth="1"/>
    <col min="10758" max="10758" width="11.88671875" style="168" customWidth="1"/>
    <col min="10759" max="10759" width="11.5546875" style="168" customWidth="1"/>
    <col min="10760" max="10760" width="16.5546875" style="168" customWidth="1"/>
    <col min="10761" max="10761" width="15.5546875" style="168" customWidth="1"/>
    <col min="10762" max="10762" width="16.88671875" style="168" customWidth="1"/>
    <col min="10763" max="11008" width="10.33203125" style="168"/>
    <col min="11009" max="11009" width="6.44140625" style="168" customWidth="1"/>
    <col min="11010" max="11010" width="54.6640625" style="168" customWidth="1"/>
    <col min="11011" max="11011" width="7.21875" style="168" customWidth="1"/>
    <col min="11012" max="11012" width="7.33203125" style="168" customWidth="1"/>
    <col min="11013" max="11013" width="9.88671875" style="168" customWidth="1"/>
    <col min="11014" max="11014" width="11.88671875" style="168" customWidth="1"/>
    <col min="11015" max="11015" width="11.5546875" style="168" customWidth="1"/>
    <col min="11016" max="11016" width="16.5546875" style="168" customWidth="1"/>
    <col min="11017" max="11017" width="15.5546875" style="168" customWidth="1"/>
    <col min="11018" max="11018" width="16.88671875" style="168" customWidth="1"/>
    <col min="11019" max="11264" width="10.33203125" style="168"/>
    <col min="11265" max="11265" width="6.44140625" style="168" customWidth="1"/>
    <col min="11266" max="11266" width="54.6640625" style="168" customWidth="1"/>
    <col min="11267" max="11267" width="7.21875" style="168" customWidth="1"/>
    <col min="11268" max="11268" width="7.33203125" style="168" customWidth="1"/>
    <col min="11269" max="11269" width="9.88671875" style="168" customWidth="1"/>
    <col min="11270" max="11270" width="11.88671875" style="168" customWidth="1"/>
    <col min="11271" max="11271" width="11.5546875" style="168" customWidth="1"/>
    <col min="11272" max="11272" width="16.5546875" style="168" customWidth="1"/>
    <col min="11273" max="11273" width="15.5546875" style="168" customWidth="1"/>
    <col min="11274" max="11274" width="16.88671875" style="168" customWidth="1"/>
    <col min="11275" max="11520" width="10.33203125" style="168"/>
    <col min="11521" max="11521" width="6.44140625" style="168" customWidth="1"/>
    <col min="11522" max="11522" width="54.6640625" style="168" customWidth="1"/>
    <col min="11523" max="11523" width="7.21875" style="168" customWidth="1"/>
    <col min="11524" max="11524" width="7.33203125" style="168" customWidth="1"/>
    <col min="11525" max="11525" width="9.88671875" style="168" customWidth="1"/>
    <col min="11526" max="11526" width="11.88671875" style="168" customWidth="1"/>
    <col min="11527" max="11527" width="11.5546875" style="168" customWidth="1"/>
    <col min="11528" max="11528" width="16.5546875" style="168" customWidth="1"/>
    <col min="11529" max="11529" width="15.5546875" style="168" customWidth="1"/>
    <col min="11530" max="11530" width="16.88671875" style="168" customWidth="1"/>
    <col min="11531" max="11776" width="10.33203125" style="168"/>
    <col min="11777" max="11777" width="6.44140625" style="168" customWidth="1"/>
    <col min="11778" max="11778" width="54.6640625" style="168" customWidth="1"/>
    <col min="11779" max="11779" width="7.21875" style="168" customWidth="1"/>
    <col min="11780" max="11780" width="7.33203125" style="168" customWidth="1"/>
    <col min="11781" max="11781" width="9.88671875" style="168" customWidth="1"/>
    <col min="11782" max="11782" width="11.88671875" style="168" customWidth="1"/>
    <col min="11783" max="11783" width="11.5546875" style="168" customWidth="1"/>
    <col min="11784" max="11784" width="16.5546875" style="168" customWidth="1"/>
    <col min="11785" max="11785" width="15.5546875" style="168" customWidth="1"/>
    <col min="11786" max="11786" width="16.88671875" style="168" customWidth="1"/>
    <col min="11787" max="12032" width="10.33203125" style="168"/>
    <col min="12033" max="12033" width="6.44140625" style="168" customWidth="1"/>
    <col min="12034" max="12034" width="54.6640625" style="168" customWidth="1"/>
    <col min="12035" max="12035" width="7.21875" style="168" customWidth="1"/>
    <col min="12036" max="12036" width="7.33203125" style="168" customWidth="1"/>
    <col min="12037" max="12037" width="9.88671875" style="168" customWidth="1"/>
    <col min="12038" max="12038" width="11.88671875" style="168" customWidth="1"/>
    <col min="12039" max="12039" width="11.5546875" style="168" customWidth="1"/>
    <col min="12040" max="12040" width="16.5546875" style="168" customWidth="1"/>
    <col min="12041" max="12041" width="15.5546875" style="168" customWidth="1"/>
    <col min="12042" max="12042" width="16.88671875" style="168" customWidth="1"/>
    <col min="12043" max="12288" width="10.33203125" style="168"/>
    <col min="12289" max="12289" width="6.44140625" style="168" customWidth="1"/>
    <col min="12290" max="12290" width="54.6640625" style="168" customWidth="1"/>
    <col min="12291" max="12291" width="7.21875" style="168" customWidth="1"/>
    <col min="12292" max="12292" width="7.33203125" style="168" customWidth="1"/>
    <col min="12293" max="12293" width="9.88671875" style="168" customWidth="1"/>
    <col min="12294" max="12294" width="11.88671875" style="168" customWidth="1"/>
    <col min="12295" max="12295" width="11.5546875" style="168" customWidth="1"/>
    <col min="12296" max="12296" width="16.5546875" style="168" customWidth="1"/>
    <col min="12297" max="12297" width="15.5546875" style="168" customWidth="1"/>
    <col min="12298" max="12298" width="16.88671875" style="168" customWidth="1"/>
    <col min="12299" max="12544" width="10.33203125" style="168"/>
    <col min="12545" max="12545" width="6.44140625" style="168" customWidth="1"/>
    <col min="12546" max="12546" width="54.6640625" style="168" customWidth="1"/>
    <col min="12547" max="12547" width="7.21875" style="168" customWidth="1"/>
    <col min="12548" max="12548" width="7.33203125" style="168" customWidth="1"/>
    <col min="12549" max="12549" width="9.88671875" style="168" customWidth="1"/>
    <col min="12550" max="12550" width="11.88671875" style="168" customWidth="1"/>
    <col min="12551" max="12551" width="11.5546875" style="168" customWidth="1"/>
    <col min="12552" max="12552" width="16.5546875" style="168" customWidth="1"/>
    <col min="12553" max="12553" width="15.5546875" style="168" customWidth="1"/>
    <col min="12554" max="12554" width="16.88671875" style="168" customWidth="1"/>
    <col min="12555" max="12800" width="10.33203125" style="168"/>
    <col min="12801" max="12801" width="6.44140625" style="168" customWidth="1"/>
    <col min="12802" max="12802" width="54.6640625" style="168" customWidth="1"/>
    <col min="12803" max="12803" width="7.21875" style="168" customWidth="1"/>
    <col min="12804" max="12804" width="7.33203125" style="168" customWidth="1"/>
    <col min="12805" max="12805" width="9.88671875" style="168" customWidth="1"/>
    <col min="12806" max="12806" width="11.88671875" style="168" customWidth="1"/>
    <col min="12807" max="12807" width="11.5546875" style="168" customWidth="1"/>
    <col min="12808" max="12808" width="16.5546875" style="168" customWidth="1"/>
    <col min="12809" max="12809" width="15.5546875" style="168" customWidth="1"/>
    <col min="12810" max="12810" width="16.88671875" style="168" customWidth="1"/>
    <col min="12811" max="13056" width="10.33203125" style="168"/>
    <col min="13057" max="13057" width="6.44140625" style="168" customWidth="1"/>
    <col min="13058" max="13058" width="54.6640625" style="168" customWidth="1"/>
    <col min="13059" max="13059" width="7.21875" style="168" customWidth="1"/>
    <col min="13060" max="13060" width="7.33203125" style="168" customWidth="1"/>
    <col min="13061" max="13061" width="9.88671875" style="168" customWidth="1"/>
    <col min="13062" max="13062" width="11.88671875" style="168" customWidth="1"/>
    <col min="13063" max="13063" width="11.5546875" style="168" customWidth="1"/>
    <col min="13064" max="13064" width="16.5546875" style="168" customWidth="1"/>
    <col min="13065" max="13065" width="15.5546875" style="168" customWidth="1"/>
    <col min="13066" max="13066" width="16.88671875" style="168" customWidth="1"/>
    <col min="13067" max="13312" width="10.33203125" style="168"/>
    <col min="13313" max="13313" width="6.44140625" style="168" customWidth="1"/>
    <col min="13314" max="13314" width="54.6640625" style="168" customWidth="1"/>
    <col min="13315" max="13315" width="7.21875" style="168" customWidth="1"/>
    <col min="13316" max="13316" width="7.33203125" style="168" customWidth="1"/>
    <col min="13317" max="13317" width="9.88671875" style="168" customWidth="1"/>
    <col min="13318" max="13318" width="11.88671875" style="168" customWidth="1"/>
    <col min="13319" max="13319" width="11.5546875" style="168" customWidth="1"/>
    <col min="13320" max="13320" width="16.5546875" style="168" customWidth="1"/>
    <col min="13321" max="13321" width="15.5546875" style="168" customWidth="1"/>
    <col min="13322" max="13322" width="16.88671875" style="168" customWidth="1"/>
    <col min="13323" max="13568" width="10.33203125" style="168"/>
    <col min="13569" max="13569" width="6.44140625" style="168" customWidth="1"/>
    <col min="13570" max="13570" width="54.6640625" style="168" customWidth="1"/>
    <col min="13571" max="13571" width="7.21875" style="168" customWidth="1"/>
    <col min="13572" max="13572" width="7.33203125" style="168" customWidth="1"/>
    <col min="13573" max="13573" width="9.88671875" style="168" customWidth="1"/>
    <col min="13574" max="13574" width="11.88671875" style="168" customWidth="1"/>
    <col min="13575" max="13575" width="11.5546875" style="168" customWidth="1"/>
    <col min="13576" max="13576" width="16.5546875" style="168" customWidth="1"/>
    <col min="13577" max="13577" width="15.5546875" style="168" customWidth="1"/>
    <col min="13578" max="13578" width="16.88671875" style="168" customWidth="1"/>
    <col min="13579" max="13824" width="10.33203125" style="168"/>
    <col min="13825" max="13825" width="6.44140625" style="168" customWidth="1"/>
    <col min="13826" max="13826" width="54.6640625" style="168" customWidth="1"/>
    <col min="13827" max="13827" width="7.21875" style="168" customWidth="1"/>
    <col min="13828" max="13828" width="7.33203125" style="168" customWidth="1"/>
    <col min="13829" max="13829" width="9.88671875" style="168" customWidth="1"/>
    <col min="13830" max="13830" width="11.88671875" style="168" customWidth="1"/>
    <col min="13831" max="13831" width="11.5546875" style="168" customWidth="1"/>
    <col min="13832" max="13832" width="16.5546875" style="168" customWidth="1"/>
    <col min="13833" max="13833" width="15.5546875" style="168" customWidth="1"/>
    <col min="13834" max="13834" width="16.88671875" style="168" customWidth="1"/>
    <col min="13835" max="14080" width="10.33203125" style="168"/>
    <col min="14081" max="14081" width="6.44140625" style="168" customWidth="1"/>
    <col min="14082" max="14082" width="54.6640625" style="168" customWidth="1"/>
    <col min="14083" max="14083" width="7.21875" style="168" customWidth="1"/>
    <col min="14084" max="14084" width="7.33203125" style="168" customWidth="1"/>
    <col min="14085" max="14085" width="9.88671875" style="168" customWidth="1"/>
    <col min="14086" max="14086" width="11.88671875" style="168" customWidth="1"/>
    <col min="14087" max="14087" width="11.5546875" style="168" customWidth="1"/>
    <col min="14088" max="14088" width="16.5546875" style="168" customWidth="1"/>
    <col min="14089" max="14089" width="15.5546875" style="168" customWidth="1"/>
    <col min="14090" max="14090" width="16.88671875" style="168" customWidth="1"/>
    <col min="14091" max="14336" width="10.33203125" style="168"/>
    <col min="14337" max="14337" width="6.44140625" style="168" customWidth="1"/>
    <col min="14338" max="14338" width="54.6640625" style="168" customWidth="1"/>
    <col min="14339" max="14339" width="7.21875" style="168" customWidth="1"/>
    <col min="14340" max="14340" width="7.33203125" style="168" customWidth="1"/>
    <col min="14341" max="14341" width="9.88671875" style="168" customWidth="1"/>
    <col min="14342" max="14342" width="11.88671875" style="168" customWidth="1"/>
    <col min="14343" max="14343" width="11.5546875" style="168" customWidth="1"/>
    <col min="14344" max="14344" width="16.5546875" style="168" customWidth="1"/>
    <col min="14345" max="14345" width="15.5546875" style="168" customWidth="1"/>
    <col min="14346" max="14346" width="16.88671875" style="168" customWidth="1"/>
    <col min="14347" max="14592" width="10.33203125" style="168"/>
    <col min="14593" max="14593" width="6.44140625" style="168" customWidth="1"/>
    <col min="14594" max="14594" width="54.6640625" style="168" customWidth="1"/>
    <col min="14595" max="14595" width="7.21875" style="168" customWidth="1"/>
    <col min="14596" max="14596" width="7.33203125" style="168" customWidth="1"/>
    <col min="14597" max="14597" width="9.88671875" style="168" customWidth="1"/>
    <col min="14598" max="14598" width="11.88671875" style="168" customWidth="1"/>
    <col min="14599" max="14599" width="11.5546875" style="168" customWidth="1"/>
    <col min="14600" max="14600" width="16.5546875" style="168" customWidth="1"/>
    <col min="14601" max="14601" width="15.5546875" style="168" customWidth="1"/>
    <col min="14602" max="14602" width="16.88671875" style="168" customWidth="1"/>
    <col min="14603" max="14848" width="10.33203125" style="168"/>
    <col min="14849" max="14849" width="6.44140625" style="168" customWidth="1"/>
    <col min="14850" max="14850" width="54.6640625" style="168" customWidth="1"/>
    <col min="14851" max="14851" width="7.21875" style="168" customWidth="1"/>
    <col min="14852" max="14852" width="7.33203125" style="168" customWidth="1"/>
    <col min="14853" max="14853" width="9.88671875" style="168" customWidth="1"/>
    <col min="14854" max="14854" width="11.88671875" style="168" customWidth="1"/>
    <col min="14855" max="14855" width="11.5546875" style="168" customWidth="1"/>
    <col min="14856" max="14856" width="16.5546875" style="168" customWidth="1"/>
    <col min="14857" max="14857" width="15.5546875" style="168" customWidth="1"/>
    <col min="14858" max="14858" width="16.88671875" style="168" customWidth="1"/>
    <col min="14859" max="15104" width="10.33203125" style="168"/>
    <col min="15105" max="15105" width="6.44140625" style="168" customWidth="1"/>
    <col min="15106" max="15106" width="54.6640625" style="168" customWidth="1"/>
    <col min="15107" max="15107" width="7.21875" style="168" customWidth="1"/>
    <col min="15108" max="15108" width="7.33203125" style="168" customWidth="1"/>
    <col min="15109" max="15109" width="9.88671875" style="168" customWidth="1"/>
    <col min="15110" max="15110" width="11.88671875" style="168" customWidth="1"/>
    <col min="15111" max="15111" width="11.5546875" style="168" customWidth="1"/>
    <col min="15112" max="15112" width="16.5546875" style="168" customWidth="1"/>
    <col min="15113" max="15113" width="15.5546875" style="168" customWidth="1"/>
    <col min="15114" max="15114" width="16.88671875" style="168" customWidth="1"/>
    <col min="15115" max="15360" width="10.33203125" style="168"/>
    <col min="15361" max="15361" width="6.44140625" style="168" customWidth="1"/>
    <col min="15362" max="15362" width="54.6640625" style="168" customWidth="1"/>
    <col min="15363" max="15363" width="7.21875" style="168" customWidth="1"/>
    <col min="15364" max="15364" width="7.33203125" style="168" customWidth="1"/>
    <col min="15365" max="15365" width="9.88671875" style="168" customWidth="1"/>
    <col min="15366" max="15366" width="11.88671875" style="168" customWidth="1"/>
    <col min="15367" max="15367" width="11.5546875" style="168" customWidth="1"/>
    <col min="15368" max="15368" width="16.5546875" style="168" customWidth="1"/>
    <col min="15369" max="15369" width="15.5546875" style="168" customWidth="1"/>
    <col min="15370" max="15370" width="16.88671875" style="168" customWidth="1"/>
    <col min="15371" max="15616" width="10.33203125" style="168"/>
    <col min="15617" max="15617" width="6.44140625" style="168" customWidth="1"/>
    <col min="15618" max="15618" width="54.6640625" style="168" customWidth="1"/>
    <col min="15619" max="15619" width="7.21875" style="168" customWidth="1"/>
    <col min="15620" max="15620" width="7.33203125" style="168" customWidth="1"/>
    <col min="15621" max="15621" width="9.88671875" style="168" customWidth="1"/>
    <col min="15622" max="15622" width="11.88671875" style="168" customWidth="1"/>
    <col min="15623" max="15623" width="11.5546875" style="168" customWidth="1"/>
    <col min="15624" max="15624" width="16.5546875" style="168" customWidth="1"/>
    <col min="15625" max="15625" width="15.5546875" style="168" customWidth="1"/>
    <col min="15626" max="15626" width="16.88671875" style="168" customWidth="1"/>
    <col min="15627" max="15872" width="10.33203125" style="168"/>
    <col min="15873" max="15873" width="6.44140625" style="168" customWidth="1"/>
    <col min="15874" max="15874" width="54.6640625" style="168" customWidth="1"/>
    <col min="15875" max="15875" width="7.21875" style="168" customWidth="1"/>
    <col min="15876" max="15876" width="7.33203125" style="168" customWidth="1"/>
    <col min="15877" max="15877" width="9.88671875" style="168" customWidth="1"/>
    <col min="15878" max="15878" width="11.88671875" style="168" customWidth="1"/>
    <col min="15879" max="15879" width="11.5546875" style="168" customWidth="1"/>
    <col min="15880" max="15880" width="16.5546875" style="168" customWidth="1"/>
    <col min="15881" max="15881" width="15.5546875" style="168" customWidth="1"/>
    <col min="15882" max="15882" width="16.88671875" style="168" customWidth="1"/>
    <col min="15883" max="16128" width="10.33203125" style="168"/>
    <col min="16129" max="16129" width="6.44140625" style="168" customWidth="1"/>
    <col min="16130" max="16130" width="54.6640625" style="168" customWidth="1"/>
    <col min="16131" max="16131" width="7.21875" style="168" customWidth="1"/>
    <col min="16132" max="16132" width="7.33203125" style="168" customWidth="1"/>
    <col min="16133" max="16133" width="9.88671875" style="168" customWidth="1"/>
    <col min="16134" max="16134" width="11.88671875" style="168" customWidth="1"/>
    <col min="16135" max="16135" width="11.5546875" style="168" customWidth="1"/>
    <col min="16136" max="16136" width="16.5546875" style="168" customWidth="1"/>
    <col min="16137" max="16137" width="15.5546875" style="168" customWidth="1"/>
    <col min="16138" max="16138" width="16.88671875" style="168" customWidth="1"/>
    <col min="16139" max="16384" width="10.33203125" style="168"/>
  </cols>
  <sheetData>
    <row r="1" spans="1:9" s="145" customFormat="1" ht="20.100000000000001" customHeight="1" x14ac:dyDescent="0.25">
      <c r="A1" s="140" t="s">
        <v>268</v>
      </c>
      <c r="B1" s="140"/>
      <c r="C1" s="141"/>
      <c r="D1" s="142"/>
      <c r="E1" s="140"/>
      <c r="F1" s="143"/>
      <c r="G1" s="144"/>
      <c r="H1" s="144"/>
    </row>
    <row r="2" spans="1:9" s="145" customFormat="1" ht="13.8" customHeight="1" thickBot="1" x14ac:dyDescent="0.3">
      <c r="A2" s="140" t="s">
        <v>269</v>
      </c>
      <c r="B2" s="140"/>
      <c r="C2" s="141"/>
      <c r="D2" s="142"/>
      <c r="E2" s="140"/>
      <c r="F2" s="143"/>
      <c r="G2" s="144"/>
      <c r="H2" s="144"/>
    </row>
    <row r="3" spans="1:9" s="153" customFormat="1" ht="18.75" customHeight="1" thickTop="1" x14ac:dyDescent="0.25">
      <c r="A3" s="146" t="s">
        <v>270</v>
      </c>
      <c r="B3" s="147" t="s">
        <v>271</v>
      </c>
      <c r="C3" s="148" t="s">
        <v>272</v>
      </c>
      <c r="D3" s="149" t="s">
        <v>273</v>
      </c>
      <c r="E3" s="147" t="s">
        <v>274</v>
      </c>
      <c r="F3" s="150" t="s">
        <v>275</v>
      </c>
      <c r="G3" s="151" t="s">
        <v>276</v>
      </c>
      <c r="H3" s="152" t="s">
        <v>277</v>
      </c>
    </row>
    <row r="4" spans="1:9" s="153" customFormat="1" ht="18.75" customHeight="1" thickBot="1" x14ac:dyDescent="0.3">
      <c r="A4" s="154"/>
      <c r="B4" s="155"/>
      <c r="C4" s="156"/>
      <c r="D4" s="157" t="s">
        <v>278</v>
      </c>
      <c r="E4" s="155"/>
      <c r="F4" s="158"/>
      <c r="G4" s="159" t="s">
        <v>279</v>
      </c>
      <c r="H4" s="160" t="s">
        <v>279</v>
      </c>
    </row>
    <row r="5" spans="1:9" ht="82.5" customHeight="1" thickTop="1" x14ac:dyDescent="0.25">
      <c r="A5" s="161">
        <v>1</v>
      </c>
      <c r="B5" s="162" t="s">
        <v>280</v>
      </c>
      <c r="C5" s="163" t="s">
        <v>281</v>
      </c>
      <c r="D5" s="163" t="s">
        <v>282</v>
      </c>
      <c r="E5" s="164" t="s">
        <v>283</v>
      </c>
      <c r="F5" s="165"/>
      <c r="G5" s="166">
        <v>0.8</v>
      </c>
      <c r="H5" s="167"/>
    </row>
    <row r="6" spans="1:9" ht="60" customHeight="1" x14ac:dyDescent="0.25">
      <c r="A6" s="161">
        <f>A5+1</f>
        <v>2</v>
      </c>
      <c r="B6" s="162" t="s">
        <v>284</v>
      </c>
      <c r="C6" s="163" t="s">
        <v>285</v>
      </c>
      <c r="D6" s="163" t="s">
        <v>286</v>
      </c>
      <c r="E6" s="164" t="s">
        <v>283</v>
      </c>
      <c r="F6" s="165"/>
      <c r="G6" s="166">
        <v>7.2</v>
      </c>
      <c r="H6" s="167"/>
    </row>
    <row r="7" spans="1:9" ht="34.5" customHeight="1" x14ac:dyDescent="0.25">
      <c r="A7" s="161">
        <f>A6+1</f>
        <v>3</v>
      </c>
      <c r="B7" s="169" t="s">
        <v>287</v>
      </c>
      <c r="C7" s="170" t="s">
        <v>288</v>
      </c>
      <c r="D7" s="170" t="s">
        <v>289</v>
      </c>
      <c r="E7" s="164" t="s">
        <v>283</v>
      </c>
      <c r="F7" s="165"/>
      <c r="G7" s="171">
        <v>0.14000000000000001</v>
      </c>
      <c r="H7" s="167"/>
    </row>
    <row r="8" spans="1:9" ht="29.25" customHeight="1" x14ac:dyDescent="0.25">
      <c r="A8" s="161">
        <f>A7+1</f>
        <v>4</v>
      </c>
      <c r="B8" s="169" t="s">
        <v>290</v>
      </c>
      <c r="C8" s="170" t="s">
        <v>291</v>
      </c>
      <c r="D8" s="170" t="s">
        <v>292</v>
      </c>
      <c r="E8" s="164" t="s">
        <v>283</v>
      </c>
      <c r="F8" s="165"/>
      <c r="G8" s="171">
        <v>6.3</v>
      </c>
      <c r="H8" s="167"/>
    </row>
    <row r="9" spans="1:9" ht="33.75" customHeight="1" x14ac:dyDescent="0.25">
      <c r="A9" s="172"/>
      <c r="B9" s="169" t="s">
        <v>293</v>
      </c>
      <c r="C9" s="170"/>
      <c r="D9" s="170"/>
      <c r="E9" s="173"/>
      <c r="F9" s="174"/>
      <c r="G9" s="171"/>
      <c r="H9" s="175"/>
      <c r="I9" s="176"/>
    </row>
    <row r="10" spans="1:9" ht="20.100000000000001" customHeight="1" x14ac:dyDescent="0.25">
      <c r="A10" s="177">
        <f>A8+1</f>
        <v>5</v>
      </c>
      <c r="B10" s="178" t="s">
        <v>294</v>
      </c>
      <c r="C10" s="179" t="s">
        <v>295</v>
      </c>
      <c r="D10" s="180" t="s">
        <v>296</v>
      </c>
      <c r="E10" s="173" t="s">
        <v>297</v>
      </c>
      <c r="F10" s="165"/>
      <c r="G10" s="181">
        <v>4</v>
      </c>
      <c r="H10" s="175"/>
    </row>
    <row r="11" spans="1:9" ht="20.100000000000001" customHeight="1" x14ac:dyDescent="0.25">
      <c r="A11" s="177">
        <f t="shared" ref="A11:A21" si="0">A10+1</f>
        <v>6</v>
      </c>
      <c r="B11" s="178" t="s">
        <v>298</v>
      </c>
      <c r="C11" s="179" t="s">
        <v>299</v>
      </c>
      <c r="D11" s="180" t="s">
        <v>296</v>
      </c>
      <c r="E11" s="164" t="s">
        <v>297</v>
      </c>
      <c r="F11" s="165"/>
      <c r="G11" s="181">
        <v>4.8</v>
      </c>
      <c r="H11" s="175"/>
    </row>
    <row r="12" spans="1:9" ht="20.100000000000001" customHeight="1" x14ac:dyDescent="0.25">
      <c r="A12" s="177">
        <f t="shared" si="0"/>
        <v>7</v>
      </c>
      <c r="B12" s="178" t="s">
        <v>300</v>
      </c>
      <c r="C12" s="179" t="s">
        <v>301</v>
      </c>
      <c r="D12" s="180" t="s">
        <v>296</v>
      </c>
      <c r="E12" s="164" t="s">
        <v>297</v>
      </c>
      <c r="F12" s="174"/>
      <c r="G12" s="181">
        <v>6.5</v>
      </c>
      <c r="H12" s="175"/>
    </row>
    <row r="13" spans="1:9" ht="20.100000000000001" customHeight="1" x14ac:dyDescent="0.25">
      <c r="A13" s="177">
        <f t="shared" si="0"/>
        <v>8</v>
      </c>
      <c r="B13" s="178" t="s">
        <v>302</v>
      </c>
      <c r="C13" s="179" t="s">
        <v>303</v>
      </c>
      <c r="D13" s="180" t="s">
        <v>296</v>
      </c>
      <c r="E13" s="164" t="s">
        <v>297</v>
      </c>
      <c r="F13" s="174"/>
      <c r="G13" s="181">
        <v>8.6999999999999993</v>
      </c>
      <c r="H13" s="175"/>
    </row>
    <row r="14" spans="1:9" ht="20.100000000000001" customHeight="1" x14ac:dyDescent="0.25">
      <c r="A14" s="177">
        <f t="shared" si="0"/>
        <v>9</v>
      </c>
      <c r="B14" s="178" t="s">
        <v>304</v>
      </c>
      <c r="C14" s="179" t="s">
        <v>305</v>
      </c>
      <c r="D14" s="180" t="s">
        <v>306</v>
      </c>
      <c r="E14" s="173" t="s">
        <v>297</v>
      </c>
      <c r="F14" s="174"/>
      <c r="G14" s="181">
        <v>10.4</v>
      </c>
      <c r="H14" s="175"/>
    </row>
    <row r="15" spans="1:9" ht="21.9" customHeight="1" x14ac:dyDescent="0.25">
      <c r="A15" s="177">
        <f t="shared" si="0"/>
        <v>10</v>
      </c>
      <c r="B15" s="178" t="s">
        <v>307</v>
      </c>
      <c r="C15" s="179" t="s">
        <v>308</v>
      </c>
      <c r="D15" s="180" t="s">
        <v>306</v>
      </c>
      <c r="E15" s="164" t="s">
        <v>297</v>
      </c>
      <c r="F15" s="174"/>
      <c r="G15" s="181">
        <v>13</v>
      </c>
      <c r="H15" s="175"/>
    </row>
    <row r="16" spans="1:9" ht="21.9" customHeight="1" x14ac:dyDescent="0.25">
      <c r="A16" s="177">
        <f t="shared" si="0"/>
        <v>11</v>
      </c>
      <c r="B16" s="178" t="s">
        <v>309</v>
      </c>
      <c r="C16" s="179" t="s">
        <v>310</v>
      </c>
      <c r="D16" s="180" t="s">
        <v>311</v>
      </c>
      <c r="E16" s="164" t="s">
        <v>297</v>
      </c>
      <c r="F16" s="174"/>
      <c r="G16" s="181">
        <v>15</v>
      </c>
      <c r="H16" s="175"/>
    </row>
    <row r="17" spans="1:10" ht="21.9" customHeight="1" x14ac:dyDescent="0.25">
      <c r="A17" s="177">
        <f t="shared" si="0"/>
        <v>12</v>
      </c>
      <c r="B17" s="178" t="s">
        <v>312</v>
      </c>
      <c r="C17" s="179" t="s">
        <v>313</v>
      </c>
      <c r="D17" s="180" t="s">
        <v>314</v>
      </c>
      <c r="E17" s="164" t="s">
        <v>297</v>
      </c>
      <c r="F17" s="174"/>
      <c r="G17" s="181">
        <v>20</v>
      </c>
      <c r="H17" s="175"/>
    </row>
    <row r="18" spans="1:10" ht="44.25" customHeight="1" x14ac:dyDescent="0.25">
      <c r="A18" s="177">
        <f t="shared" si="0"/>
        <v>13</v>
      </c>
      <c r="B18" s="162" t="s">
        <v>315</v>
      </c>
      <c r="C18" s="163" t="s">
        <v>316</v>
      </c>
      <c r="D18" s="163" t="s">
        <v>317</v>
      </c>
      <c r="E18" s="164" t="s">
        <v>318</v>
      </c>
      <c r="F18" s="174"/>
      <c r="G18" s="171">
        <v>500</v>
      </c>
      <c r="H18" s="175"/>
    </row>
    <row r="19" spans="1:10" ht="20.100000000000001" customHeight="1" x14ac:dyDescent="0.25">
      <c r="A19" s="177">
        <f t="shared" si="0"/>
        <v>14</v>
      </c>
      <c r="B19" s="162" t="s">
        <v>319</v>
      </c>
      <c r="C19" s="163" t="s">
        <v>320</v>
      </c>
      <c r="D19" s="163" t="s">
        <v>321</v>
      </c>
      <c r="E19" s="164" t="s">
        <v>318</v>
      </c>
      <c r="F19" s="174"/>
      <c r="G19" s="171">
        <v>700</v>
      </c>
      <c r="H19" s="175"/>
    </row>
    <row r="20" spans="1:10" ht="20.100000000000001" customHeight="1" x14ac:dyDescent="0.25">
      <c r="A20" s="177">
        <f t="shared" si="0"/>
        <v>15</v>
      </c>
      <c r="B20" s="169" t="s">
        <v>322</v>
      </c>
      <c r="C20" s="182" t="s">
        <v>323</v>
      </c>
      <c r="D20" s="170" t="s">
        <v>324</v>
      </c>
      <c r="E20" s="164" t="s">
        <v>318</v>
      </c>
      <c r="F20" s="174"/>
      <c r="G20" s="171">
        <v>800</v>
      </c>
      <c r="H20" s="175"/>
    </row>
    <row r="21" spans="1:10" ht="20.100000000000001" customHeight="1" x14ac:dyDescent="0.25">
      <c r="A21" s="177">
        <f t="shared" si="0"/>
        <v>16</v>
      </c>
      <c r="B21" s="162" t="s">
        <v>325</v>
      </c>
      <c r="C21" s="163" t="s">
        <v>326</v>
      </c>
      <c r="D21" s="170" t="s">
        <v>327</v>
      </c>
      <c r="E21" s="173" t="s">
        <v>318</v>
      </c>
      <c r="F21" s="174"/>
      <c r="G21" s="171">
        <v>825</v>
      </c>
      <c r="H21" s="175"/>
    </row>
    <row r="22" spans="1:10" ht="21.9" customHeight="1" thickBot="1" x14ac:dyDescent="0.3">
      <c r="A22" s="183"/>
      <c r="B22" s="184" t="s">
        <v>328</v>
      </c>
      <c r="C22" s="185"/>
      <c r="D22" s="186"/>
      <c r="E22" s="187" t="s">
        <v>329</v>
      </c>
      <c r="F22" s="188"/>
      <c r="G22" s="189"/>
      <c r="H22" s="190"/>
      <c r="I22" s="176"/>
      <c r="J22" s="191"/>
    </row>
    <row r="23" spans="1:10" ht="20.100000000000001" customHeight="1" thickTop="1" x14ac:dyDescent="0.25">
      <c r="A23" s="192"/>
      <c r="B23" s="193"/>
      <c r="C23" s="194"/>
      <c r="D23" s="195"/>
      <c r="E23" s="193"/>
      <c r="F23" s="196"/>
      <c r="G23" s="197" t="s">
        <v>330</v>
      </c>
      <c r="H23" s="197"/>
      <c r="I23" s="198"/>
    </row>
    <row r="24" spans="1:10" ht="20.100000000000001" customHeight="1" x14ac:dyDescent="0.25">
      <c r="A24" s="192"/>
      <c r="B24" s="199" t="s">
        <v>331</v>
      </c>
      <c r="C24" s="200"/>
      <c r="D24" s="201"/>
      <c r="E24" s="193"/>
      <c r="F24" s="196"/>
      <c r="G24" s="202" t="s">
        <v>332</v>
      </c>
      <c r="H24" s="197"/>
      <c r="I24" s="198"/>
    </row>
    <row r="25" spans="1:10" ht="20.100000000000001" customHeight="1" x14ac:dyDescent="0.25">
      <c r="A25" s="192"/>
      <c r="B25" s="193"/>
      <c r="C25" s="200"/>
      <c r="D25" s="194"/>
      <c r="E25" s="193"/>
      <c r="F25" s="196"/>
      <c r="G25" s="197" t="s">
        <v>333</v>
      </c>
      <c r="H25" s="197"/>
      <c r="I25" s="198"/>
    </row>
    <row r="26" spans="1:10" ht="20.100000000000001" customHeight="1" x14ac:dyDescent="0.25">
      <c r="A26" s="192"/>
      <c r="B26" s="203"/>
      <c r="C26" s="204"/>
      <c r="D26" s="205"/>
      <c r="E26" s="206"/>
      <c r="F26" s="196"/>
      <c r="G26" s="197" t="s">
        <v>334</v>
      </c>
      <c r="H26" s="197"/>
      <c r="I26" s="198"/>
    </row>
    <row r="27" spans="1:10" ht="20.100000000000001" customHeight="1" x14ac:dyDescent="0.25">
      <c r="A27" s="192"/>
      <c r="B27" s="206"/>
      <c r="C27" s="207"/>
      <c r="D27" s="208"/>
      <c r="E27" s="206"/>
      <c r="F27" s="196"/>
      <c r="G27" s="197" t="s">
        <v>335</v>
      </c>
      <c r="H27" s="197"/>
      <c r="I27" s="198"/>
    </row>
    <row r="28" spans="1:10" ht="20.100000000000001" customHeight="1" x14ac:dyDescent="0.25">
      <c r="A28" s="192"/>
      <c r="B28" s="209"/>
      <c r="C28" s="207"/>
      <c r="D28" s="208"/>
      <c r="E28" s="206"/>
      <c r="F28" s="196"/>
      <c r="G28" s="197" t="s">
        <v>336</v>
      </c>
      <c r="H28" s="197"/>
      <c r="I28" s="198"/>
    </row>
    <row r="29" spans="1:10" ht="21.9" customHeight="1" x14ac:dyDescent="0.25">
      <c r="A29" s="192"/>
      <c r="B29" s="203"/>
      <c r="C29" s="207"/>
      <c r="D29" s="208"/>
      <c r="E29" s="206"/>
      <c r="F29" s="196"/>
      <c r="G29" s="210"/>
      <c r="H29" s="210"/>
    </row>
    <row r="30" spans="1:10" ht="21.9" customHeight="1" x14ac:dyDescent="0.25">
      <c r="A30" s="192"/>
      <c r="B30" s="211"/>
      <c r="C30" s="207"/>
      <c r="D30" s="208"/>
      <c r="E30" s="193"/>
      <c r="F30" s="212"/>
      <c r="G30" s="210"/>
      <c r="H30" s="210"/>
    </row>
    <row r="31" spans="1:10" ht="21.9" customHeight="1" x14ac:dyDescent="0.25">
      <c r="A31" s="192"/>
      <c r="B31" s="193"/>
      <c r="C31" s="194"/>
      <c r="D31" s="195"/>
      <c r="E31" s="193"/>
      <c r="F31" s="212"/>
      <c r="G31" s="210"/>
      <c r="H31" s="210"/>
    </row>
    <row r="32" spans="1:10" ht="21.9" customHeight="1" x14ac:dyDescent="0.25">
      <c r="A32" s="192"/>
      <c r="B32" s="193"/>
      <c r="C32" s="194"/>
      <c r="D32" s="195"/>
      <c r="E32" s="193"/>
      <c r="F32" s="212"/>
      <c r="G32" s="210"/>
      <c r="H32" s="210"/>
    </row>
    <row r="33" spans="1:8" ht="21.9" customHeight="1" x14ac:dyDescent="0.25">
      <c r="A33" s="192"/>
      <c r="B33" s="193"/>
      <c r="C33" s="194"/>
      <c r="D33" s="195"/>
      <c r="E33" s="193"/>
      <c r="F33" s="212"/>
      <c r="G33" s="210"/>
      <c r="H33" s="210"/>
    </row>
    <row r="34" spans="1:8" ht="21.9" customHeight="1" x14ac:dyDescent="0.25">
      <c r="A34" s="192"/>
      <c r="B34" s="193"/>
      <c r="C34" s="194"/>
      <c r="D34" s="195"/>
      <c r="E34" s="193"/>
      <c r="F34" s="212"/>
      <c r="G34" s="210"/>
      <c r="H34" s="210"/>
    </row>
    <row r="35" spans="1:8" ht="21.9" customHeight="1" x14ac:dyDescent="0.25">
      <c r="A35" s="192"/>
      <c r="B35" s="193"/>
      <c r="C35" s="194"/>
      <c r="D35" s="195"/>
      <c r="E35" s="193"/>
      <c r="F35" s="212"/>
      <c r="G35" s="210"/>
      <c r="H35" s="210"/>
    </row>
    <row r="36" spans="1:8" ht="21.9" customHeight="1" x14ac:dyDescent="0.25">
      <c r="A36" s="192"/>
      <c r="B36" s="193"/>
      <c r="C36" s="194"/>
      <c r="D36" s="195"/>
      <c r="E36" s="193"/>
      <c r="F36" s="212"/>
      <c r="G36" s="210"/>
      <c r="H36" s="210"/>
    </row>
    <row r="37" spans="1:8" ht="21.9" customHeight="1" x14ac:dyDescent="0.25">
      <c r="A37" s="192"/>
      <c r="B37" s="193"/>
      <c r="C37" s="194"/>
      <c r="D37" s="195"/>
      <c r="E37" s="193"/>
      <c r="F37" s="212"/>
      <c r="G37" s="210"/>
      <c r="H37" s="210"/>
    </row>
    <row r="38" spans="1:8" ht="21.9" customHeight="1" x14ac:dyDescent="0.25">
      <c r="A38" s="192"/>
      <c r="B38" s="193"/>
      <c r="C38" s="194"/>
      <c r="D38" s="195"/>
      <c r="E38" s="193"/>
      <c r="F38" s="212"/>
      <c r="G38" s="210"/>
      <c r="H38" s="210"/>
    </row>
    <row r="39" spans="1:8" ht="21.9" customHeight="1" x14ac:dyDescent="0.25">
      <c r="A39" s="192"/>
      <c r="B39" s="193"/>
      <c r="C39" s="194"/>
      <c r="D39" s="195"/>
      <c r="E39" s="193"/>
      <c r="F39" s="212"/>
      <c r="G39" s="210"/>
      <c r="H39" s="210"/>
    </row>
    <row r="40" spans="1:8" ht="21.9" customHeight="1" x14ac:dyDescent="0.25">
      <c r="A40" s="192"/>
      <c r="B40" s="193"/>
      <c r="C40" s="194"/>
      <c r="D40" s="195"/>
      <c r="E40" s="193"/>
      <c r="F40" s="212"/>
      <c r="G40" s="210"/>
      <c r="H40" s="210"/>
    </row>
    <row r="41" spans="1:8" ht="21.9" customHeight="1" x14ac:dyDescent="0.25">
      <c r="A41" s="192"/>
      <c r="B41" s="193"/>
      <c r="C41" s="194"/>
      <c r="D41" s="195"/>
      <c r="E41" s="193"/>
      <c r="F41" s="212"/>
      <c r="G41" s="210"/>
      <c r="H41" s="210"/>
    </row>
    <row r="42" spans="1:8" ht="21.9" customHeight="1" x14ac:dyDescent="0.25">
      <c r="A42" s="192"/>
      <c r="B42" s="193"/>
      <c r="C42" s="194"/>
      <c r="D42" s="195"/>
      <c r="E42" s="193"/>
      <c r="F42" s="212"/>
      <c r="G42" s="210"/>
      <c r="H42" s="210"/>
    </row>
    <row r="43" spans="1:8" ht="21.9" customHeight="1" x14ac:dyDescent="0.25">
      <c r="A43" s="192"/>
      <c r="B43" s="193"/>
      <c r="C43" s="194"/>
      <c r="D43" s="195"/>
      <c r="E43" s="193"/>
      <c r="F43" s="212"/>
      <c r="G43" s="210"/>
      <c r="H43" s="210"/>
    </row>
    <row r="44" spans="1:8" ht="21.9" customHeight="1" x14ac:dyDescent="0.25">
      <c r="A44" s="192"/>
      <c r="B44" s="193"/>
      <c r="C44" s="194"/>
      <c r="D44" s="195"/>
      <c r="E44" s="193"/>
      <c r="F44" s="212"/>
      <c r="G44" s="210"/>
      <c r="H44" s="210"/>
    </row>
    <row r="45" spans="1:8" ht="21.9" customHeight="1" x14ac:dyDescent="0.25">
      <c r="A45" s="192"/>
      <c r="B45" s="193"/>
      <c r="C45" s="194"/>
      <c r="D45" s="195"/>
      <c r="E45" s="193"/>
      <c r="F45" s="212"/>
      <c r="G45" s="210"/>
      <c r="H45" s="210"/>
    </row>
    <row r="46" spans="1:8" ht="21.9" customHeight="1" x14ac:dyDescent="0.25">
      <c r="A46" s="192"/>
      <c r="B46" s="193"/>
      <c r="C46" s="194"/>
      <c r="D46" s="195"/>
      <c r="E46" s="193"/>
      <c r="F46" s="212"/>
      <c r="G46" s="210"/>
      <c r="H46" s="210"/>
    </row>
    <row r="47" spans="1:8" ht="21.9" customHeight="1" x14ac:dyDescent="0.25">
      <c r="A47" s="192"/>
      <c r="B47" s="193"/>
      <c r="C47" s="194"/>
      <c r="D47" s="195"/>
      <c r="E47" s="193"/>
      <c r="F47" s="212"/>
      <c r="G47" s="210"/>
      <c r="H47" s="210"/>
    </row>
    <row r="48" spans="1:8" ht="21.9" customHeight="1" x14ac:dyDescent="0.25">
      <c r="A48" s="192"/>
      <c r="B48" s="193"/>
      <c r="C48" s="194"/>
      <c r="D48" s="195"/>
      <c r="E48" s="193"/>
      <c r="F48" s="212"/>
      <c r="G48" s="210"/>
      <c r="H48" s="210"/>
    </row>
    <row r="49" spans="1:8" ht="21.9" customHeight="1" x14ac:dyDescent="0.25">
      <c r="A49" s="192"/>
      <c r="B49" s="193"/>
      <c r="C49" s="194"/>
      <c r="D49" s="195"/>
      <c r="E49" s="193"/>
      <c r="F49" s="212"/>
      <c r="G49" s="210"/>
      <c r="H49" s="210"/>
    </row>
    <row r="50" spans="1:8" ht="21.9" customHeight="1" x14ac:dyDescent="0.25">
      <c r="A50" s="192"/>
      <c r="B50" s="193"/>
      <c r="C50" s="194"/>
      <c r="D50" s="195"/>
      <c r="E50" s="193"/>
      <c r="F50" s="212"/>
      <c r="G50" s="210"/>
      <c r="H50" s="210"/>
    </row>
    <row r="51" spans="1:8" ht="21.9" customHeight="1" x14ac:dyDescent="0.25">
      <c r="A51" s="192"/>
      <c r="B51" s="193"/>
      <c r="C51" s="194"/>
      <c r="D51" s="195"/>
      <c r="E51" s="193"/>
      <c r="F51" s="212"/>
      <c r="G51" s="210"/>
      <c r="H51" s="210"/>
    </row>
    <row r="52" spans="1:8" ht="21.9" customHeight="1" x14ac:dyDescent="0.25">
      <c r="A52" s="192"/>
      <c r="B52" s="193"/>
      <c r="C52" s="194"/>
      <c r="D52" s="195"/>
      <c r="E52" s="193"/>
      <c r="F52" s="212"/>
      <c r="G52" s="210"/>
      <c r="H52" s="210"/>
    </row>
    <row r="53" spans="1:8" ht="21.9" customHeight="1" x14ac:dyDescent="0.25">
      <c r="A53" s="192"/>
      <c r="B53" s="193"/>
      <c r="C53" s="194"/>
      <c r="D53" s="195"/>
      <c r="E53" s="193"/>
      <c r="F53" s="212"/>
      <c r="G53" s="210"/>
      <c r="H53" s="210"/>
    </row>
    <row r="54" spans="1:8" ht="21.9" customHeight="1" x14ac:dyDescent="0.25">
      <c r="A54" s="192"/>
      <c r="B54" s="193"/>
      <c r="C54" s="194"/>
      <c r="D54" s="195"/>
      <c r="E54" s="193"/>
      <c r="F54" s="212"/>
      <c r="G54" s="210"/>
      <c r="H54" s="210"/>
    </row>
    <row r="55" spans="1:8" ht="21.9" customHeight="1" x14ac:dyDescent="0.25">
      <c r="A55" s="192"/>
      <c r="B55" s="193"/>
      <c r="C55" s="194"/>
      <c r="D55" s="195"/>
      <c r="E55" s="193"/>
      <c r="F55" s="212"/>
      <c r="G55" s="210"/>
      <c r="H55" s="210"/>
    </row>
    <row r="56" spans="1:8" ht="21.9" customHeight="1" x14ac:dyDescent="0.25">
      <c r="A56" s="192"/>
      <c r="B56" s="193"/>
      <c r="C56" s="194"/>
      <c r="D56" s="195"/>
      <c r="E56" s="193"/>
      <c r="F56" s="212"/>
      <c r="G56" s="210"/>
      <c r="H56" s="210"/>
    </row>
    <row r="57" spans="1:8" ht="21.9" customHeight="1" x14ac:dyDescent="0.25">
      <c r="A57" s="192"/>
      <c r="B57" s="193"/>
      <c r="C57" s="194"/>
      <c r="D57" s="195"/>
      <c r="E57" s="193"/>
      <c r="F57" s="212"/>
      <c r="G57" s="210"/>
      <c r="H57" s="210"/>
    </row>
    <row r="58" spans="1:8" ht="21.9" customHeight="1" x14ac:dyDescent="0.25">
      <c r="A58" s="192"/>
      <c r="B58" s="193"/>
      <c r="C58" s="194"/>
      <c r="D58" s="195"/>
      <c r="E58" s="193"/>
      <c r="F58" s="212"/>
      <c r="G58" s="210"/>
      <c r="H58" s="210"/>
    </row>
    <row r="59" spans="1:8" ht="21.9" customHeight="1" x14ac:dyDescent="0.25">
      <c r="A59" s="192"/>
      <c r="B59" s="193"/>
      <c r="C59" s="194"/>
      <c r="D59" s="195"/>
      <c r="E59" s="193"/>
      <c r="F59" s="212"/>
      <c r="G59" s="210"/>
      <c r="H59" s="210"/>
    </row>
    <row r="60" spans="1:8" ht="21.9" customHeight="1" x14ac:dyDescent="0.25">
      <c r="A60" s="192"/>
      <c r="B60" s="193"/>
      <c r="C60" s="194"/>
      <c r="D60" s="195"/>
      <c r="E60" s="193"/>
      <c r="F60" s="212"/>
      <c r="G60" s="210"/>
      <c r="H60" s="210"/>
    </row>
    <row r="61" spans="1:8" ht="21.9" customHeight="1" x14ac:dyDescent="0.25">
      <c r="A61" s="192"/>
      <c r="B61" s="193"/>
      <c r="C61" s="194"/>
      <c r="D61" s="195"/>
      <c r="E61" s="193"/>
      <c r="F61" s="212"/>
      <c r="G61" s="210"/>
      <c r="H61" s="210"/>
    </row>
    <row r="62" spans="1:8" ht="21.9" customHeight="1" x14ac:dyDescent="0.25">
      <c r="A62" s="192"/>
      <c r="B62" s="193"/>
      <c r="C62" s="194"/>
      <c r="D62" s="195"/>
      <c r="E62" s="193"/>
      <c r="F62" s="212"/>
      <c r="G62" s="210"/>
      <c r="H62" s="210"/>
    </row>
    <row r="63" spans="1:8" ht="21.9" customHeight="1" x14ac:dyDescent="0.25">
      <c r="A63" s="192"/>
      <c r="B63" s="193"/>
      <c r="C63" s="194"/>
      <c r="D63" s="195"/>
      <c r="E63" s="193"/>
      <c r="F63" s="212"/>
      <c r="G63" s="210"/>
      <c r="H63" s="210"/>
    </row>
    <row r="64" spans="1:8" ht="21.9" customHeight="1" x14ac:dyDescent="0.25">
      <c r="A64" s="192"/>
      <c r="B64" s="193"/>
      <c r="C64" s="194"/>
      <c r="D64" s="195"/>
      <c r="E64" s="193"/>
      <c r="F64" s="212"/>
      <c r="G64" s="210"/>
      <c r="H64" s="210"/>
    </row>
    <row r="65" spans="1:8" ht="21.9" customHeight="1" x14ac:dyDescent="0.25">
      <c r="A65" s="192"/>
      <c r="B65" s="193"/>
      <c r="C65" s="194"/>
      <c r="D65" s="195"/>
      <c r="E65" s="193"/>
      <c r="F65" s="212"/>
      <c r="G65" s="210"/>
      <c r="H65" s="210"/>
    </row>
    <row r="66" spans="1:8" ht="21.9" customHeight="1" x14ac:dyDescent="0.25">
      <c r="A66" s="192"/>
      <c r="B66" s="193"/>
      <c r="C66" s="194"/>
      <c r="D66" s="195"/>
      <c r="E66" s="193"/>
      <c r="F66" s="212"/>
      <c r="G66" s="210"/>
      <c r="H66" s="210"/>
    </row>
    <row r="67" spans="1:8" ht="21.9" customHeight="1" x14ac:dyDescent="0.25">
      <c r="A67" s="192"/>
      <c r="B67" s="193"/>
      <c r="C67" s="194"/>
      <c r="D67" s="195"/>
      <c r="E67" s="193"/>
      <c r="F67" s="212"/>
      <c r="G67" s="210"/>
      <c r="H67" s="210"/>
    </row>
    <row r="68" spans="1:8" ht="21.9" customHeight="1" x14ac:dyDescent="0.25">
      <c r="A68" s="192"/>
      <c r="B68" s="193"/>
      <c r="C68" s="194"/>
      <c r="D68" s="195"/>
      <c r="E68" s="193"/>
      <c r="F68" s="212"/>
      <c r="G68" s="210"/>
      <c r="H68" s="210"/>
    </row>
    <row r="69" spans="1:8" ht="21.9" customHeight="1" x14ac:dyDescent="0.25">
      <c r="A69" s="192"/>
      <c r="B69" s="193"/>
      <c r="C69" s="194"/>
      <c r="D69" s="195"/>
      <c r="E69" s="193"/>
      <c r="F69" s="212"/>
      <c r="G69" s="210"/>
      <c r="H69" s="210"/>
    </row>
    <row r="70" spans="1:8" ht="21.9" customHeight="1" x14ac:dyDescent="0.25">
      <c r="A70" s="192"/>
      <c r="B70" s="193"/>
      <c r="C70" s="194"/>
      <c r="D70" s="195"/>
      <c r="E70" s="193"/>
      <c r="F70" s="212"/>
      <c r="G70" s="210"/>
      <c r="H70" s="210"/>
    </row>
    <row r="71" spans="1:8" ht="21.9" customHeight="1" x14ac:dyDescent="0.25"/>
    <row r="72" spans="1:8" ht="21.9" customHeight="1" x14ac:dyDescent="0.25"/>
    <row r="73" spans="1:8" ht="21.9" customHeight="1" x14ac:dyDescent="0.25"/>
    <row r="74" spans="1:8" ht="21.9" customHeight="1" x14ac:dyDescent="0.25"/>
    <row r="75" spans="1:8" ht="21.9" customHeight="1" x14ac:dyDescent="0.25"/>
    <row r="76" spans="1:8" ht="21.9" customHeight="1" x14ac:dyDescent="0.25"/>
    <row r="77" spans="1:8" ht="21.9" customHeight="1" x14ac:dyDescent="0.25"/>
    <row r="78" spans="1:8" ht="21.9" customHeight="1" x14ac:dyDescent="0.25"/>
    <row r="79" spans="1:8" ht="21.9" customHeight="1" x14ac:dyDescent="0.25"/>
    <row r="80" spans="1:8" ht="21.9" customHeight="1" x14ac:dyDescent="0.25"/>
    <row r="81" ht="21.9" customHeight="1" x14ac:dyDescent="0.25"/>
    <row r="82" ht="21.9" customHeight="1" x14ac:dyDescent="0.25"/>
    <row r="83" ht="21.9" customHeight="1" x14ac:dyDescent="0.25"/>
    <row r="84" ht="21.9" customHeight="1" x14ac:dyDescent="0.25"/>
    <row r="85" ht="21.9" customHeight="1" x14ac:dyDescent="0.25"/>
    <row r="86" ht="21.9" customHeight="1" x14ac:dyDescent="0.25"/>
    <row r="87" ht="21.9" customHeight="1" x14ac:dyDescent="0.25"/>
    <row r="88" ht="21.9" customHeight="1" x14ac:dyDescent="0.25"/>
    <row r="89" ht="21.9" customHeight="1" x14ac:dyDescent="0.25"/>
    <row r="90" ht="21.9" customHeight="1" x14ac:dyDescent="0.25"/>
    <row r="91" ht="21.9" customHeight="1" x14ac:dyDescent="0.25"/>
    <row r="92" ht="21.9" customHeight="1" x14ac:dyDescent="0.25"/>
    <row r="93" ht="21.9" customHeight="1" x14ac:dyDescent="0.25"/>
    <row r="94" ht="21.9" customHeight="1" x14ac:dyDescent="0.25"/>
    <row r="95" ht="21.9" customHeight="1" x14ac:dyDescent="0.25"/>
    <row r="96" ht="21.9" customHeight="1" x14ac:dyDescent="0.25"/>
    <row r="97" ht="21.9" customHeight="1" x14ac:dyDescent="0.25"/>
    <row r="98" ht="21.9" customHeight="1" x14ac:dyDescent="0.25"/>
    <row r="99" ht="21.9" customHeight="1" x14ac:dyDescent="0.25"/>
    <row r="100" ht="21.9" customHeight="1" x14ac:dyDescent="0.25"/>
    <row r="101" ht="21.9" customHeight="1" x14ac:dyDescent="0.25"/>
    <row r="102" ht="21.9" customHeight="1" x14ac:dyDescent="0.25"/>
    <row r="103" ht="21.9" customHeight="1" x14ac:dyDescent="0.25"/>
    <row r="104" ht="21.9" customHeight="1" x14ac:dyDescent="0.25"/>
    <row r="105" ht="21.9" customHeight="1" x14ac:dyDescent="0.25"/>
    <row r="106" ht="21.9" customHeight="1" x14ac:dyDescent="0.25"/>
    <row r="107" ht="21.9" customHeight="1" x14ac:dyDescent="0.25"/>
    <row r="108" ht="21.9" customHeight="1" x14ac:dyDescent="0.25"/>
    <row r="109" ht="21.9" customHeight="1" x14ac:dyDescent="0.25"/>
    <row r="110" ht="21.9" customHeight="1" x14ac:dyDescent="0.25"/>
    <row r="111" ht="21.9" customHeight="1" x14ac:dyDescent="0.25"/>
    <row r="112" ht="21.9" customHeight="1" x14ac:dyDescent="0.25"/>
    <row r="113" ht="21.9" customHeight="1" x14ac:dyDescent="0.25"/>
    <row r="114" ht="21.9" customHeight="1" x14ac:dyDescent="0.25"/>
    <row r="115" ht="21.9" customHeight="1" x14ac:dyDescent="0.25"/>
    <row r="116" ht="21.9" customHeight="1" x14ac:dyDescent="0.25"/>
    <row r="117" ht="21.9" customHeight="1" x14ac:dyDescent="0.25"/>
    <row r="118" ht="21.9" customHeight="1" x14ac:dyDescent="0.25"/>
    <row r="119" ht="21.9" customHeight="1" x14ac:dyDescent="0.25"/>
    <row r="120" ht="21.9" customHeight="1" x14ac:dyDescent="0.25"/>
    <row r="121" ht="21.9" customHeight="1" x14ac:dyDescent="0.25"/>
    <row r="122" ht="21.9" customHeight="1" x14ac:dyDescent="0.25"/>
    <row r="123" ht="21.9" customHeight="1" x14ac:dyDescent="0.25"/>
    <row r="124" ht="21.9" customHeight="1" x14ac:dyDescent="0.25"/>
    <row r="125" ht="21.9" customHeight="1" x14ac:dyDescent="0.25"/>
    <row r="126" ht="21.9" customHeight="1" x14ac:dyDescent="0.25"/>
    <row r="127" ht="21.9" customHeight="1" x14ac:dyDescent="0.25"/>
    <row r="128" ht="21.9" customHeight="1" x14ac:dyDescent="0.25"/>
    <row r="129" ht="21.9" customHeight="1" x14ac:dyDescent="0.25"/>
    <row r="130" ht="21.9" customHeight="1" x14ac:dyDescent="0.25"/>
    <row r="131" ht="21.9" customHeight="1" x14ac:dyDescent="0.25"/>
    <row r="132" ht="21.9" customHeight="1" x14ac:dyDescent="0.25"/>
    <row r="133" ht="21.9" customHeight="1" x14ac:dyDescent="0.25"/>
    <row r="134" ht="21.9" customHeight="1" x14ac:dyDescent="0.25"/>
    <row r="135" ht="21.9" customHeight="1" x14ac:dyDescent="0.25"/>
    <row r="136" ht="21.9" customHeight="1" x14ac:dyDescent="0.25"/>
    <row r="137" ht="21.9" customHeight="1" x14ac:dyDescent="0.25"/>
    <row r="138" ht="21.9" customHeight="1" x14ac:dyDescent="0.25"/>
    <row r="139" ht="21.9" customHeight="1" x14ac:dyDescent="0.25"/>
    <row r="140" ht="21.9" customHeight="1" x14ac:dyDescent="0.25"/>
    <row r="141" ht="21.9" customHeight="1" x14ac:dyDescent="0.25"/>
    <row r="142" ht="21.9" customHeight="1" x14ac:dyDescent="0.25"/>
    <row r="143" ht="21.9" customHeight="1" x14ac:dyDescent="0.25"/>
    <row r="144" ht="21.9" customHeight="1" x14ac:dyDescent="0.25"/>
    <row r="145" ht="21.9" customHeight="1" x14ac:dyDescent="0.25"/>
    <row r="146" ht="21.9" customHeight="1" x14ac:dyDescent="0.25"/>
    <row r="147" ht="21.9" customHeight="1" x14ac:dyDescent="0.25"/>
    <row r="148" ht="21.9" customHeight="1" x14ac:dyDescent="0.25"/>
    <row r="149" ht="21.9" customHeight="1" x14ac:dyDescent="0.25"/>
    <row r="150" ht="21.9" customHeight="1" x14ac:dyDescent="0.25"/>
    <row r="151" ht="21.9" customHeight="1" x14ac:dyDescent="0.25"/>
    <row r="152" ht="21.9" customHeight="1" x14ac:dyDescent="0.25"/>
    <row r="153" ht="21.9" customHeight="1" x14ac:dyDescent="0.25"/>
    <row r="154" ht="21.9" customHeight="1" x14ac:dyDescent="0.25"/>
    <row r="155" ht="21.9" customHeight="1" x14ac:dyDescent="0.25"/>
    <row r="156" ht="21.9" customHeight="1" x14ac:dyDescent="0.25"/>
    <row r="157" ht="21.9" customHeight="1" x14ac:dyDescent="0.25"/>
    <row r="158" ht="21.9" customHeight="1" x14ac:dyDescent="0.25"/>
    <row r="159" ht="21.9" customHeight="1" x14ac:dyDescent="0.25"/>
    <row r="160" ht="21.9" customHeight="1" x14ac:dyDescent="0.25"/>
    <row r="161" ht="21.9" customHeight="1" x14ac:dyDescent="0.25"/>
    <row r="162" ht="21.9" customHeight="1" x14ac:dyDescent="0.25"/>
    <row r="163" ht="21.9" customHeight="1" x14ac:dyDescent="0.25"/>
    <row r="164" ht="21.9" customHeight="1" x14ac:dyDescent="0.25"/>
    <row r="165" ht="21.9" customHeight="1" x14ac:dyDescent="0.25"/>
    <row r="166" ht="21.9" customHeight="1" x14ac:dyDescent="0.25"/>
    <row r="167" ht="21.9" customHeight="1" x14ac:dyDescent="0.25"/>
    <row r="168" ht="21.9" customHeight="1" x14ac:dyDescent="0.25"/>
    <row r="169" ht="21.9" customHeight="1" x14ac:dyDescent="0.25"/>
    <row r="170" ht="21.9" customHeight="1" x14ac:dyDescent="0.25"/>
    <row r="171" ht="21.9" customHeight="1" x14ac:dyDescent="0.25"/>
    <row r="172" ht="21.9" customHeight="1" x14ac:dyDescent="0.25"/>
    <row r="173" ht="21.9" customHeight="1" x14ac:dyDescent="0.25"/>
    <row r="174" ht="21.9" customHeight="1" x14ac:dyDescent="0.25"/>
    <row r="175" ht="21.9" customHeight="1" x14ac:dyDescent="0.25"/>
    <row r="176" ht="21.9" customHeight="1" x14ac:dyDescent="0.25"/>
    <row r="177" ht="21.9" customHeight="1" x14ac:dyDescent="0.25"/>
    <row r="178" ht="21.9" customHeight="1" x14ac:dyDescent="0.25"/>
    <row r="179" ht="21.9" customHeight="1" x14ac:dyDescent="0.25"/>
    <row r="180" ht="21.9" customHeight="1" x14ac:dyDescent="0.25"/>
    <row r="181" ht="21.9" customHeight="1" x14ac:dyDescent="0.25"/>
    <row r="182" ht="21.9" customHeight="1" x14ac:dyDescent="0.25"/>
    <row r="183" ht="21.9" customHeight="1" x14ac:dyDescent="0.25"/>
    <row r="184" ht="21.9" customHeight="1" x14ac:dyDescent="0.25"/>
    <row r="185" ht="21.9" customHeight="1" x14ac:dyDescent="0.25"/>
    <row r="186" ht="21.9" customHeight="1" x14ac:dyDescent="0.25"/>
    <row r="187" ht="21.9" customHeight="1" x14ac:dyDescent="0.25"/>
    <row r="188" ht="21.9" customHeight="1" x14ac:dyDescent="0.25"/>
    <row r="189" ht="21.9" customHeight="1" x14ac:dyDescent="0.25"/>
    <row r="190" ht="21.9" customHeight="1" x14ac:dyDescent="0.25"/>
    <row r="191" ht="21.9" customHeight="1" x14ac:dyDescent="0.25"/>
    <row r="192" ht="21.9" customHeight="1" x14ac:dyDescent="0.25"/>
    <row r="193" ht="21.9" customHeight="1" x14ac:dyDescent="0.25"/>
    <row r="194" ht="21.9" customHeight="1" x14ac:dyDescent="0.25"/>
    <row r="195" ht="21.9" customHeight="1" x14ac:dyDescent="0.25"/>
    <row r="196" ht="21.9" customHeight="1" x14ac:dyDescent="0.25"/>
    <row r="197" ht="21.9" customHeight="1" x14ac:dyDescent="0.25"/>
    <row r="198" ht="21.9" customHeight="1" x14ac:dyDescent="0.25"/>
    <row r="199" ht="21.9" customHeight="1" x14ac:dyDescent="0.25"/>
    <row r="200" ht="21.9" customHeight="1" x14ac:dyDescent="0.25"/>
    <row r="201" ht="21.9" customHeight="1" x14ac:dyDescent="0.25"/>
    <row r="202" ht="21.9" customHeight="1" x14ac:dyDescent="0.25"/>
    <row r="203" ht="21.9" customHeight="1" x14ac:dyDescent="0.25"/>
    <row r="204" ht="21.9" customHeight="1" x14ac:dyDescent="0.25"/>
    <row r="205" ht="21.9" customHeight="1" x14ac:dyDescent="0.25"/>
    <row r="206" ht="21.9" customHeight="1" x14ac:dyDescent="0.25"/>
    <row r="207" ht="21.9" customHeight="1" x14ac:dyDescent="0.25"/>
    <row r="208" ht="21.9" customHeight="1" x14ac:dyDescent="0.25"/>
    <row r="209" ht="21.9" customHeight="1" x14ac:dyDescent="0.25"/>
    <row r="210" ht="21.9" customHeight="1" x14ac:dyDescent="0.25"/>
    <row r="211" ht="21.9" customHeight="1" x14ac:dyDescent="0.25"/>
    <row r="212" ht="21.9" customHeight="1" x14ac:dyDescent="0.25"/>
    <row r="213" ht="21.9" customHeight="1" x14ac:dyDescent="0.25"/>
    <row r="214" ht="21.9" customHeight="1" x14ac:dyDescent="0.25"/>
    <row r="215" ht="21.9" customHeight="1" x14ac:dyDescent="0.25"/>
    <row r="216" ht="21.9" customHeight="1" x14ac:dyDescent="0.25"/>
    <row r="217" ht="21.9" customHeight="1" x14ac:dyDescent="0.25"/>
    <row r="218" ht="21.9" customHeight="1" x14ac:dyDescent="0.25"/>
    <row r="219" ht="21.9" customHeight="1" x14ac:dyDescent="0.25"/>
    <row r="220" ht="21.9" customHeight="1" x14ac:dyDescent="0.25"/>
    <row r="221" ht="21.9" customHeight="1" x14ac:dyDescent="0.25"/>
    <row r="222" ht="21.9" customHeight="1" x14ac:dyDescent="0.25"/>
    <row r="223" ht="21.9" customHeight="1" x14ac:dyDescent="0.25"/>
    <row r="224" ht="21.9" customHeight="1" x14ac:dyDescent="0.25"/>
    <row r="225" ht="21.9" customHeight="1" x14ac:dyDescent="0.25"/>
    <row r="226" ht="21.9" customHeight="1" x14ac:dyDescent="0.25"/>
    <row r="227" ht="21.9" customHeight="1" x14ac:dyDescent="0.25"/>
    <row r="228" ht="21.9" customHeight="1" x14ac:dyDescent="0.25"/>
    <row r="229" ht="21.9" customHeight="1" x14ac:dyDescent="0.25"/>
    <row r="230" ht="21.9" customHeight="1" x14ac:dyDescent="0.25"/>
    <row r="231" ht="21.9" customHeight="1" x14ac:dyDescent="0.25"/>
    <row r="232" ht="21.9" customHeight="1" x14ac:dyDescent="0.25"/>
    <row r="233" ht="21.9" customHeight="1" x14ac:dyDescent="0.25"/>
    <row r="234" ht="21.9" customHeight="1" x14ac:dyDescent="0.25"/>
    <row r="235" ht="21.9" customHeight="1" x14ac:dyDescent="0.25"/>
    <row r="236" ht="21.9" customHeight="1" x14ac:dyDescent="0.25"/>
    <row r="237" ht="21.9" customHeight="1" x14ac:dyDescent="0.25"/>
    <row r="238" ht="21.9" customHeight="1" x14ac:dyDescent="0.25"/>
    <row r="239" ht="21.9" customHeight="1" x14ac:dyDescent="0.25"/>
    <row r="240" ht="21.9" customHeight="1" x14ac:dyDescent="0.25"/>
    <row r="241" ht="21.9" customHeight="1" x14ac:dyDescent="0.25"/>
    <row r="242" ht="21.9" customHeight="1" x14ac:dyDescent="0.25"/>
    <row r="243" ht="21.9" customHeight="1" x14ac:dyDescent="0.25"/>
    <row r="244" ht="21.9" customHeight="1" x14ac:dyDescent="0.25"/>
    <row r="245" ht="21.9" customHeight="1" x14ac:dyDescent="0.25"/>
    <row r="246" ht="21.9" customHeight="1" x14ac:dyDescent="0.25"/>
    <row r="247" ht="21.9" customHeight="1" x14ac:dyDescent="0.25"/>
    <row r="248" ht="21.9" customHeight="1" x14ac:dyDescent="0.25"/>
    <row r="249" ht="21.9" customHeight="1" x14ac:dyDescent="0.25"/>
    <row r="250" ht="21.9" customHeight="1" x14ac:dyDescent="0.25"/>
    <row r="251" ht="21.9" customHeight="1" x14ac:dyDescent="0.25"/>
    <row r="252" ht="21.9" customHeight="1" x14ac:dyDescent="0.25"/>
    <row r="253" ht="21.9" customHeight="1" x14ac:dyDescent="0.25"/>
    <row r="254" ht="21.9" customHeight="1" x14ac:dyDescent="0.25"/>
    <row r="255" ht="21.9" customHeight="1" x14ac:dyDescent="0.25"/>
    <row r="256" ht="21.9" customHeight="1" x14ac:dyDescent="0.25"/>
    <row r="257" ht="21.9" customHeight="1" x14ac:dyDescent="0.25"/>
    <row r="258" ht="21.9" customHeight="1" x14ac:dyDescent="0.25"/>
    <row r="259" ht="21.9" customHeight="1" x14ac:dyDescent="0.25"/>
    <row r="260" ht="21.9" customHeight="1" x14ac:dyDescent="0.25"/>
    <row r="261" ht="21.9" customHeight="1" x14ac:dyDescent="0.25"/>
    <row r="262" ht="21.9" customHeight="1" x14ac:dyDescent="0.25"/>
    <row r="263" ht="21.9" customHeight="1" x14ac:dyDescent="0.25"/>
    <row r="264" ht="21.9" customHeight="1" x14ac:dyDescent="0.25"/>
    <row r="265" ht="21.9" customHeight="1" x14ac:dyDescent="0.25"/>
    <row r="266" ht="21.9" customHeight="1" x14ac:dyDescent="0.25"/>
    <row r="267" ht="21.9" customHeight="1" x14ac:dyDescent="0.25"/>
    <row r="268" ht="21.9" customHeight="1" x14ac:dyDescent="0.25"/>
    <row r="269" ht="21.9" customHeight="1" x14ac:dyDescent="0.25"/>
    <row r="270" ht="21.9" customHeight="1" x14ac:dyDescent="0.25"/>
    <row r="271" ht="21.9" customHeight="1" x14ac:dyDescent="0.25"/>
    <row r="272" ht="21.9" customHeight="1" x14ac:dyDescent="0.25"/>
    <row r="273" ht="21.9" customHeight="1" x14ac:dyDescent="0.25"/>
    <row r="274" ht="21.9" customHeight="1" x14ac:dyDescent="0.25"/>
    <row r="275" ht="21.9" customHeight="1" x14ac:dyDescent="0.25"/>
    <row r="276" ht="21.9" customHeight="1" x14ac:dyDescent="0.25"/>
    <row r="277" ht="21.9" customHeight="1" x14ac:dyDescent="0.25"/>
    <row r="278" ht="21.9" customHeight="1" x14ac:dyDescent="0.25"/>
    <row r="279" ht="21.9" customHeight="1" x14ac:dyDescent="0.25"/>
    <row r="280" ht="21.9" customHeight="1" x14ac:dyDescent="0.25"/>
    <row r="281" ht="21.9" customHeight="1" x14ac:dyDescent="0.25"/>
    <row r="282" ht="21.9" customHeight="1" x14ac:dyDescent="0.25"/>
    <row r="283" ht="21.9" customHeight="1" x14ac:dyDescent="0.25"/>
    <row r="284" ht="21.9" customHeight="1" x14ac:dyDescent="0.25"/>
    <row r="285" ht="21.9" customHeight="1" x14ac:dyDescent="0.25"/>
    <row r="286" ht="21.9" customHeight="1" x14ac:dyDescent="0.25"/>
    <row r="287" ht="21.9" customHeight="1" x14ac:dyDescent="0.25"/>
    <row r="288" ht="21.9" customHeight="1" x14ac:dyDescent="0.25"/>
    <row r="289" ht="21.9" customHeight="1" x14ac:dyDescent="0.25"/>
    <row r="290" ht="21.9" customHeight="1" x14ac:dyDescent="0.25"/>
    <row r="291" ht="21.9" customHeight="1" x14ac:dyDescent="0.25"/>
    <row r="292" ht="21.9" customHeight="1" x14ac:dyDescent="0.25"/>
    <row r="293" ht="21.9" customHeight="1" x14ac:dyDescent="0.25"/>
    <row r="294" ht="21.9" customHeight="1" x14ac:dyDescent="0.25"/>
    <row r="295" ht="21.9" customHeight="1" x14ac:dyDescent="0.25"/>
    <row r="296" ht="21.9" customHeight="1" x14ac:dyDescent="0.25"/>
    <row r="297" ht="21.9" customHeight="1" x14ac:dyDescent="0.25"/>
    <row r="298" ht="21.9" customHeight="1" x14ac:dyDescent="0.25"/>
    <row r="299" ht="21.9" customHeight="1" x14ac:dyDescent="0.25"/>
    <row r="300" ht="21.9" customHeight="1" x14ac:dyDescent="0.25"/>
    <row r="301" ht="21.9" customHeight="1" x14ac:dyDescent="0.25"/>
    <row r="302" ht="21.9" customHeight="1" x14ac:dyDescent="0.25"/>
    <row r="303" ht="21.9" customHeight="1" x14ac:dyDescent="0.25"/>
    <row r="304" ht="21.9" customHeight="1" x14ac:dyDescent="0.25"/>
    <row r="305" ht="21.9" customHeight="1" x14ac:dyDescent="0.25"/>
    <row r="306" ht="21.9" customHeight="1" x14ac:dyDescent="0.25"/>
    <row r="307" ht="21.9" customHeight="1" x14ac:dyDescent="0.25"/>
    <row r="308" ht="21.9" customHeight="1" x14ac:dyDescent="0.25"/>
    <row r="309" ht="21.9" customHeight="1" x14ac:dyDescent="0.25"/>
    <row r="310" ht="21.9" customHeight="1" x14ac:dyDescent="0.25"/>
    <row r="311" ht="21.9" customHeight="1" x14ac:dyDescent="0.25"/>
    <row r="312" ht="21.9" customHeight="1" x14ac:dyDescent="0.25"/>
    <row r="313" ht="21.9" customHeight="1" x14ac:dyDescent="0.25"/>
    <row r="314" ht="21.9" customHeight="1" x14ac:dyDescent="0.25"/>
    <row r="315" ht="21.9" customHeight="1" x14ac:dyDescent="0.25"/>
    <row r="316" ht="21.9" customHeight="1" x14ac:dyDescent="0.25"/>
    <row r="317" ht="21.9" customHeight="1" x14ac:dyDescent="0.25"/>
    <row r="318" ht="21.9" customHeight="1" x14ac:dyDescent="0.25"/>
    <row r="319" ht="21.9" customHeight="1" x14ac:dyDescent="0.25"/>
    <row r="320" ht="21.9" customHeight="1" x14ac:dyDescent="0.25"/>
  </sheetData>
  <pageMargins left="0.75" right="0.75" top="1" bottom="1" header="0.5" footer="0.5"/>
  <pageSetup paperSize="9" orientation="portrait" horizontalDpi="4294967293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23" shapeId="10241" r:id="rId4">
          <objectPr defaultSize="0" autoPict="0" r:id="rId5">
            <anchor moveWithCells="1" sizeWithCells="1">
              <from>
                <xdr:col>8</xdr:col>
                <xdr:colOff>365760</xdr:colOff>
                <xdr:row>2</xdr:row>
                <xdr:rowOff>198120</xdr:rowOff>
              </from>
              <to>
                <xdr:col>21</xdr:col>
                <xdr:colOff>457200</xdr:colOff>
                <xdr:row>17</xdr:row>
                <xdr:rowOff>281940</xdr:rowOff>
              </to>
            </anchor>
          </objectPr>
        </oleObject>
      </mc:Choice>
      <mc:Fallback>
        <oleObject progId="AutoCAD.Drawing.23" shapeId="1024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7DB0C-659E-4D5E-9223-D3FECBEEDF72}">
  <dimension ref="A1:F30"/>
  <sheetViews>
    <sheetView workbookViewId="0">
      <selection activeCell="F12" sqref="F12"/>
    </sheetView>
  </sheetViews>
  <sheetFormatPr defaultRowHeight="13.2" x14ac:dyDescent="0.25"/>
  <cols>
    <col min="1" max="1" width="10.33203125" style="233" customWidth="1"/>
    <col min="2" max="2" width="13" style="211" customWidth="1"/>
    <col min="3" max="3" width="14.109375" style="211" customWidth="1"/>
    <col min="4" max="4" width="12.6640625" style="220" customWidth="1"/>
    <col min="5" max="5" width="13.6640625" style="211" customWidth="1"/>
    <col min="6" max="6" width="15.33203125" style="211" customWidth="1"/>
    <col min="7" max="256" width="8.88671875" style="211"/>
    <col min="257" max="257" width="10.33203125" style="211" customWidth="1"/>
    <col min="258" max="258" width="13" style="211" customWidth="1"/>
    <col min="259" max="259" width="14.109375" style="211" customWidth="1"/>
    <col min="260" max="260" width="12.6640625" style="211" customWidth="1"/>
    <col min="261" max="261" width="13.6640625" style="211" customWidth="1"/>
    <col min="262" max="262" width="15.33203125" style="211" customWidth="1"/>
    <col min="263" max="512" width="8.88671875" style="211"/>
    <col min="513" max="513" width="10.33203125" style="211" customWidth="1"/>
    <col min="514" max="514" width="13" style="211" customWidth="1"/>
    <col min="515" max="515" width="14.109375" style="211" customWidth="1"/>
    <col min="516" max="516" width="12.6640625" style="211" customWidth="1"/>
    <col min="517" max="517" width="13.6640625" style="211" customWidth="1"/>
    <col min="518" max="518" width="15.33203125" style="211" customWidth="1"/>
    <col min="519" max="768" width="8.88671875" style="211"/>
    <col min="769" max="769" width="10.33203125" style="211" customWidth="1"/>
    <col min="770" max="770" width="13" style="211" customWidth="1"/>
    <col min="771" max="771" width="14.109375" style="211" customWidth="1"/>
    <col min="772" max="772" width="12.6640625" style="211" customWidth="1"/>
    <col min="773" max="773" width="13.6640625" style="211" customWidth="1"/>
    <col min="774" max="774" width="15.33203125" style="211" customWidth="1"/>
    <col min="775" max="1024" width="8.88671875" style="211"/>
    <col min="1025" max="1025" width="10.33203125" style="211" customWidth="1"/>
    <col min="1026" max="1026" width="13" style="211" customWidth="1"/>
    <col min="1027" max="1027" width="14.109375" style="211" customWidth="1"/>
    <col min="1028" max="1028" width="12.6640625" style="211" customWidth="1"/>
    <col min="1029" max="1029" width="13.6640625" style="211" customWidth="1"/>
    <col min="1030" max="1030" width="15.33203125" style="211" customWidth="1"/>
    <col min="1031" max="1280" width="8.88671875" style="211"/>
    <col min="1281" max="1281" width="10.33203125" style="211" customWidth="1"/>
    <col min="1282" max="1282" width="13" style="211" customWidth="1"/>
    <col min="1283" max="1283" width="14.109375" style="211" customWidth="1"/>
    <col min="1284" max="1284" width="12.6640625" style="211" customWidth="1"/>
    <col min="1285" max="1285" width="13.6640625" style="211" customWidth="1"/>
    <col min="1286" max="1286" width="15.33203125" style="211" customWidth="1"/>
    <col min="1287" max="1536" width="8.88671875" style="211"/>
    <col min="1537" max="1537" width="10.33203125" style="211" customWidth="1"/>
    <col min="1538" max="1538" width="13" style="211" customWidth="1"/>
    <col min="1539" max="1539" width="14.109375" style="211" customWidth="1"/>
    <col min="1540" max="1540" width="12.6640625" style="211" customWidth="1"/>
    <col min="1541" max="1541" width="13.6640625" style="211" customWidth="1"/>
    <col min="1542" max="1542" width="15.33203125" style="211" customWidth="1"/>
    <col min="1543" max="1792" width="8.88671875" style="211"/>
    <col min="1793" max="1793" width="10.33203125" style="211" customWidth="1"/>
    <col min="1794" max="1794" width="13" style="211" customWidth="1"/>
    <col min="1795" max="1795" width="14.109375" style="211" customWidth="1"/>
    <col min="1796" max="1796" width="12.6640625" style="211" customWidth="1"/>
    <col min="1797" max="1797" width="13.6640625" style="211" customWidth="1"/>
    <col min="1798" max="1798" width="15.33203125" style="211" customWidth="1"/>
    <col min="1799" max="2048" width="8.88671875" style="211"/>
    <col min="2049" max="2049" width="10.33203125" style="211" customWidth="1"/>
    <col min="2050" max="2050" width="13" style="211" customWidth="1"/>
    <col min="2051" max="2051" width="14.109375" style="211" customWidth="1"/>
    <col min="2052" max="2052" width="12.6640625" style="211" customWidth="1"/>
    <col min="2053" max="2053" width="13.6640625" style="211" customWidth="1"/>
    <col min="2054" max="2054" width="15.33203125" style="211" customWidth="1"/>
    <col min="2055" max="2304" width="8.88671875" style="211"/>
    <col min="2305" max="2305" width="10.33203125" style="211" customWidth="1"/>
    <col min="2306" max="2306" width="13" style="211" customWidth="1"/>
    <col min="2307" max="2307" width="14.109375" style="211" customWidth="1"/>
    <col min="2308" max="2308" width="12.6640625" style="211" customWidth="1"/>
    <col min="2309" max="2309" width="13.6640625" style="211" customWidth="1"/>
    <col min="2310" max="2310" width="15.33203125" style="211" customWidth="1"/>
    <col min="2311" max="2560" width="8.88671875" style="211"/>
    <col min="2561" max="2561" width="10.33203125" style="211" customWidth="1"/>
    <col min="2562" max="2562" width="13" style="211" customWidth="1"/>
    <col min="2563" max="2563" width="14.109375" style="211" customWidth="1"/>
    <col min="2564" max="2564" width="12.6640625" style="211" customWidth="1"/>
    <col min="2565" max="2565" width="13.6640625" style="211" customWidth="1"/>
    <col min="2566" max="2566" width="15.33203125" style="211" customWidth="1"/>
    <col min="2567" max="2816" width="8.88671875" style="211"/>
    <col min="2817" max="2817" width="10.33203125" style="211" customWidth="1"/>
    <col min="2818" max="2818" width="13" style="211" customWidth="1"/>
    <col min="2819" max="2819" width="14.109375" style="211" customWidth="1"/>
    <col min="2820" max="2820" width="12.6640625" style="211" customWidth="1"/>
    <col min="2821" max="2821" width="13.6640625" style="211" customWidth="1"/>
    <col min="2822" max="2822" width="15.33203125" style="211" customWidth="1"/>
    <col min="2823" max="3072" width="8.88671875" style="211"/>
    <col min="3073" max="3073" width="10.33203125" style="211" customWidth="1"/>
    <col min="3074" max="3074" width="13" style="211" customWidth="1"/>
    <col min="3075" max="3075" width="14.109375" style="211" customWidth="1"/>
    <col min="3076" max="3076" width="12.6640625" style="211" customWidth="1"/>
    <col min="3077" max="3077" width="13.6640625" style="211" customWidth="1"/>
    <col min="3078" max="3078" width="15.33203125" style="211" customWidth="1"/>
    <col min="3079" max="3328" width="8.88671875" style="211"/>
    <col min="3329" max="3329" width="10.33203125" style="211" customWidth="1"/>
    <col min="3330" max="3330" width="13" style="211" customWidth="1"/>
    <col min="3331" max="3331" width="14.109375" style="211" customWidth="1"/>
    <col min="3332" max="3332" width="12.6640625" style="211" customWidth="1"/>
    <col min="3333" max="3333" width="13.6640625" style="211" customWidth="1"/>
    <col min="3334" max="3334" width="15.33203125" style="211" customWidth="1"/>
    <col min="3335" max="3584" width="8.88671875" style="211"/>
    <col min="3585" max="3585" width="10.33203125" style="211" customWidth="1"/>
    <col min="3586" max="3586" width="13" style="211" customWidth="1"/>
    <col min="3587" max="3587" width="14.109375" style="211" customWidth="1"/>
    <col min="3588" max="3588" width="12.6640625" style="211" customWidth="1"/>
    <col min="3589" max="3589" width="13.6640625" style="211" customWidth="1"/>
    <col min="3590" max="3590" width="15.33203125" style="211" customWidth="1"/>
    <col min="3591" max="3840" width="8.88671875" style="211"/>
    <col min="3841" max="3841" width="10.33203125" style="211" customWidth="1"/>
    <col min="3842" max="3842" width="13" style="211" customWidth="1"/>
    <col min="3843" max="3843" width="14.109375" style="211" customWidth="1"/>
    <col min="3844" max="3844" width="12.6640625" style="211" customWidth="1"/>
    <col min="3845" max="3845" width="13.6640625" style="211" customWidth="1"/>
    <col min="3846" max="3846" width="15.33203125" style="211" customWidth="1"/>
    <col min="3847" max="4096" width="8.88671875" style="211"/>
    <col min="4097" max="4097" width="10.33203125" style="211" customWidth="1"/>
    <col min="4098" max="4098" width="13" style="211" customWidth="1"/>
    <col min="4099" max="4099" width="14.109375" style="211" customWidth="1"/>
    <col min="4100" max="4100" width="12.6640625" style="211" customWidth="1"/>
    <col min="4101" max="4101" width="13.6640625" style="211" customWidth="1"/>
    <col min="4102" max="4102" width="15.33203125" style="211" customWidth="1"/>
    <col min="4103" max="4352" width="8.88671875" style="211"/>
    <col min="4353" max="4353" width="10.33203125" style="211" customWidth="1"/>
    <col min="4354" max="4354" width="13" style="211" customWidth="1"/>
    <col min="4355" max="4355" width="14.109375" style="211" customWidth="1"/>
    <col min="4356" max="4356" width="12.6640625" style="211" customWidth="1"/>
    <col min="4357" max="4357" width="13.6640625" style="211" customWidth="1"/>
    <col min="4358" max="4358" width="15.33203125" style="211" customWidth="1"/>
    <col min="4359" max="4608" width="8.88671875" style="211"/>
    <col min="4609" max="4609" width="10.33203125" style="211" customWidth="1"/>
    <col min="4610" max="4610" width="13" style="211" customWidth="1"/>
    <col min="4611" max="4611" width="14.109375" style="211" customWidth="1"/>
    <col min="4612" max="4612" width="12.6640625" style="211" customWidth="1"/>
    <col min="4613" max="4613" width="13.6640625" style="211" customWidth="1"/>
    <col min="4614" max="4614" width="15.33203125" style="211" customWidth="1"/>
    <col min="4615" max="4864" width="8.88671875" style="211"/>
    <col min="4865" max="4865" width="10.33203125" style="211" customWidth="1"/>
    <col min="4866" max="4866" width="13" style="211" customWidth="1"/>
    <col min="4867" max="4867" width="14.109375" style="211" customWidth="1"/>
    <col min="4868" max="4868" width="12.6640625" style="211" customWidth="1"/>
    <col min="4869" max="4869" width="13.6640625" style="211" customWidth="1"/>
    <col min="4870" max="4870" width="15.33203125" style="211" customWidth="1"/>
    <col min="4871" max="5120" width="8.88671875" style="211"/>
    <col min="5121" max="5121" width="10.33203125" style="211" customWidth="1"/>
    <col min="5122" max="5122" width="13" style="211" customWidth="1"/>
    <col min="5123" max="5123" width="14.109375" style="211" customWidth="1"/>
    <col min="5124" max="5124" width="12.6640625" style="211" customWidth="1"/>
    <col min="5125" max="5125" width="13.6640625" style="211" customWidth="1"/>
    <col min="5126" max="5126" width="15.33203125" style="211" customWidth="1"/>
    <col min="5127" max="5376" width="8.88671875" style="211"/>
    <col min="5377" max="5377" width="10.33203125" style="211" customWidth="1"/>
    <col min="5378" max="5378" width="13" style="211" customWidth="1"/>
    <col min="5379" max="5379" width="14.109375" style="211" customWidth="1"/>
    <col min="5380" max="5380" width="12.6640625" style="211" customWidth="1"/>
    <col min="5381" max="5381" width="13.6640625" style="211" customWidth="1"/>
    <col min="5382" max="5382" width="15.33203125" style="211" customWidth="1"/>
    <col min="5383" max="5632" width="8.88671875" style="211"/>
    <col min="5633" max="5633" width="10.33203125" style="211" customWidth="1"/>
    <col min="5634" max="5634" width="13" style="211" customWidth="1"/>
    <col min="5635" max="5635" width="14.109375" style="211" customWidth="1"/>
    <col min="5636" max="5636" width="12.6640625" style="211" customWidth="1"/>
    <col min="5637" max="5637" width="13.6640625" style="211" customWidth="1"/>
    <col min="5638" max="5638" width="15.33203125" style="211" customWidth="1"/>
    <col min="5639" max="5888" width="8.88671875" style="211"/>
    <col min="5889" max="5889" width="10.33203125" style="211" customWidth="1"/>
    <col min="5890" max="5890" width="13" style="211" customWidth="1"/>
    <col min="5891" max="5891" width="14.109375" style="211" customWidth="1"/>
    <col min="5892" max="5892" width="12.6640625" style="211" customWidth="1"/>
    <col min="5893" max="5893" width="13.6640625" style="211" customWidth="1"/>
    <col min="5894" max="5894" width="15.33203125" style="211" customWidth="1"/>
    <col min="5895" max="6144" width="8.88671875" style="211"/>
    <col min="6145" max="6145" width="10.33203125" style="211" customWidth="1"/>
    <col min="6146" max="6146" width="13" style="211" customWidth="1"/>
    <col min="6147" max="6147" width="14.109375" style="211" customWidth="1"/>
    <col min="6148" max="6148" width="12.6640625" style="211" customWidth="1"/>
    <col min="6149" max="6149" width="13.6640625" style="211" customWidth="1"/>
    <col min="6150" max="6150" width="15.33203125" style="211" customWidth="1"/>
    <col min="6151" max="6400" width="8.88671875" style="211"/>
    <col min="6401" max="6401" width="10.33203125" style="211" customWidth="1"/>
    <col min="6402" max="6402" width="13" style="211" customWidth="1"/>
    <col min="6403" max="6403" width="14.109375" style="211" customWidth="1"/>
    <col min="6404" max="6404" width="12.6640625" style="211" customWidth="1"/>
    <col min="6405" max="6405" width="13.6640625" style="211" customWidth="1"/>
    <col min="6406" max="6406" width="15.33203125" style="211" customWidth="1"/>
    <col min="6407" max="6656" width="8.88671875" style="211"/>
    <col min="6657" max="6657" width="10.33203125" style="211" customWidth="1"/>
    <col min="6658" max="6658" width="13" style="211" customWidth="1"/>
    <col min="6659" max="6659" width="14.109375" style="211" customWidth="1"/>
    <col min="6660" max="6660" width="12.6640625" style="211" customWidth="1"/>
    <col min="6661" max="6661" width="13.6640625" style="211" customWidth="1"/>
    <col min="6662" max="6662" width="15.33203125" style="211" customWidth="1"/>
    <col min="6663" max="6912" width="8.88671875" style="211"/>
    <col min="6913" max="6913" width="10.33203125" style="211" customWidth="1"/>
    <col min="6914" max="6914" width="13" style="211" customWidth="1"/>
    <col min="6915" max="6915" width="14.109375" style="211" customWidth="1"/>
    <col min="6916" max="6916" width="12.6640625" style="211" customWidth="1"/>
    <col min="6917" max="6917" width="13.6640625" style="211" customWidth="1"/>
    <col min="6918" max="6918" width="15.33203125" style="211" customWidth="1"/>
    <col min="6919" max="7168" width="8.88671875" style="211"/>
    <col min="7169" max="7169" width="10.33203125" style="211" customWidth="1"/>
    <col min="7170" max="7170" width="13" style="211" customWidth="1"/>
    <col min="7171" max="7171" width="14.109375" style="211" customWidth="1"/>
    <col min="7172" max="7172" width="12.6640625" style="211" customWidth="1"/>
    <col min="7173" max="7173" width="13.6640625" style="211" customWidth="1"/>
    <col min="7174" max="7174" width="15.33203125" style="211" customWidth="1"/>
    <col min="7175" max="7424" width="8.88671875" style="211"/>
    <col min="7425" max="7425" width="10.33203125" style="211" customWidth="1"/>
    <col min="7426" max="7426" width="13" style="211" customWidth="1"/>
    <col min="7427" max="7427" width="14.109375" style="211" customWidth="1"/>
    <col min="7428" max="7428" width="12.6640625" style="211" customWidth="1"/>
    <col min="7429" max="7429" width="13.6640625" style="211" customWidth="1"/>
    <col min="7430" max="7430" width="15.33203125" style="211" customWidth="1"/>
    <col min="7431" max="7680" width="8.88671875" style="211"/>
    <col min="7681" max="7681" width="10.33203125" style="211" customWidth="1"/>
    <col min="7682" max="7682" width="13" style="211" customWidth="1"/>
    <col min="7683" max="7683" width="14.109375" style="211" customWidth="1"/>
    <col min="7684" max="7684" width="12.6640625" style="211" customWidth="1"/>
    <col min="7685" max="7685" width="13.6640625" style="211" customWidth="1"/>
    <col min="7686" max="7686" width="15.33203125" style="211" customWidth="1"/>
    <col min="7687" max="7936" width="8.88671875" style="211"/>
    <col min="7937" max="7937" width="10.33203125" style="211" customWidth="1"/>
    <col min="7938" max="7938" width="13" style="211" customWidth="1"/>
    <col min="7939" max="7939" width="14.109375" style="211" customWidth="1"/>
    <col min="7940" max="7940" width="12.6640625" style="211" customWidth="1"/>
    <col min="7941" max="7941" width="13.6640625" style="211" customWidth="1"/>
    <col min="7942" max="7942" width="15.33203125" style="211" customWidth="1"/>
    <col min="7943" max="8192" width="8.88671875" style="211"/>
    <col min="8193" max="8193" width="10.33203125" style="211" customWidth="1"/>
    <col min="8194" max="8194" width="13" style="211" customWidth="1"/>
    <col min="8195" max="8195" width="14.109375" style="211" customWidth="1"/>
    <col min="8196" max="8196" width="12.6640625" style="211" customWidth="1"/>
    <col min="8197" max="8197" width="13.6640625" style="211" customWidth="1"/>
    <col min="8198" max="8198" width="15.33203125" style="211" customWidth="1"/>
    <col min="8199" max="8448" width="8.88671875" style="211"/>
    <col min="8449" max="8449" width="10.33203125" style="211" customWidth="1"/>
    <col min="8450" max="8450" width="13" style="211" customWidth="1"/>
    <col min="8451" max="8451" width="14.109375" style="211" customWidth="1"/>
    <col min="8452" max="8452" width="12.6640625" style="211" customWidth="1"/>
    <col min="8453" max="8453" width="13.6640625" style="211" customWidth="1"/>
    <col min="8454" max="8454" width="15.33203125" style="211" customWidth="1"/>
    <col min="8455" max="8704" width="8.88671875" style="211"/>
    <col min="8705" max="8705" width="10.33203125" style="211" customWidth="1"/>
    <col min="8706" max="8706" width="13" style="211" customWidth="1"/>
    <col min="8707" max="8707" width="14.109375" style="211" customWidth="1"/>
    <col min="8708" max="8708" width="12.6640625" style="211" customWidth="1"/>
    <col min="8709" max="8709" width="13.6640625" style="211" customWidth="1"/>
    <col min="8710" max="8710" width="15.33203125" style="211" customWidth="1"/>
    <col min="8711" max="8960" width="8.88671875" style="211"/>
    <col min="8961" max="8961" width="10.33203125" style="211" customWidth="1"/>
    <col min="8962" max="8962" width="13" style="211" customWidth="1"/>
    <col min="8963" max="8963" width="14.109375" style="211" customWidth="1"/>
    <col min="8964" max="8964" width="12.6640625" style="211" customWidth="1"/>
    <col min="8965" max="8965" width="13.6640625" style="211" customWidth="1"/>
    <col min="8966" max="8966" width="15.33203125" style="211" customWidth="1"/>
    <col min="8967" max="9216" width="8.88671875" style="211"/>
    <col min="9217" max="9217" width="10.33203125" style="211" customWidth="1"/>
    <col min="9218" max="9218" width="13" style="211" customWidth="1"/>
    <col min="9219" max="9219" width="14.109375" style="211" customWidth="1"/>
    <col min="9220" max="9220" width="12.6640625" style="211" customWidth="1"/>
    <col min="9221" max="9221" width="13.6640625" style="211" customWidth="1"/>
    <col min="9222" max="9222" width="15.33203125" style="211" customWidth="1"/>
    <col min="9223" max="9472" width="8.88671875" style="211"/>
    <col min="9473" max="9473" width="10.33203125" style="211" customWidth="1"/>
    <col min="9474" max="9474" width="13" style="211" customWidth="1"/>
    <col min="9475" max="9475" width="14.109375" style="211" customWidth="1"/>
    <col min="9476" max="9476" width="12.6640625" style="211" customWidth="1"/>
    <col min="9477" max="9477" width="13.6640625" style="211" customWidth="1"/>
    <col min="9478" max="9478" width="15.33203125" style="211" customWidth="1"/>
    <col min="9479" max="9728" width="8.88671875" style="211"/>
    <col min="9729" max="9729" width="10.33203125" style="211" customWidth="1"/>
    <col min="9730" max="9730" width="13" style="211" customWidth="1"/>
    <col min="9731" max="9731" width="14.109375" style="211" customWidth="1"/>
    <col min="9732" max="9732" width="12.6640625" style="211" customWidth="1"/>
    <col min="9733" max="9733" width="13.6640625" style="211" customWidth="1"/>
    <col min="9734" max="9734" width="15.33203125" style="211" customWidth="1"/>
    <col min="9735" max="9984" width="8.88671875" style="211"/>
    <col min="9985" max="9985" width="10.33203125" style="211" customWidth="1"/>
    <col min="9986" max="9986" width="13" style="211" customWidth="1"/>
    <col min="9987" max="9987" width="14.109375" style="211" customWidth="1"/>
    <col min="9988" max="9988" width="12.6640625" style="211" customWidth="1"/>
    <col min="9989" max="9989" width="13.6640625" style="211" customWidth="1"/>
    <col min="9990" max="9990" width="15.33203125" style="211" customWidth="1"/>
    <col min="9991" max="10240" width="8.88671875" style="211"/>
    <col min="10241" max="10241" width="10.33203125" style="211" customWidth="1"/>
    <col min="10242" max="10242" width="13" style="211" customWidth="1"/>
    <col min="10243" max="10243" width="14.109375" style="211" customWidth="1"/>
    <col min="10244" max="10244" width="12.6640625" style="211" customWidth="1"/>
    <col min="10245" max="10245" width="13.6640625" style="211" customWidth="1"/>
    <col min="10246" max="10246" width="15.33203125" style="211" customWidth="1"/>
    <col min="10247" max="10496" width="8.88671875" style="211"/>
    <col min="10497" max="10497" width="10.33203125" style="211" customWidth="1"/>
    <col min="10498" max="10498" width="13" style="211" customWidth="1"/>
    <col min="10499" max="10499" width="14.109375" style="211" customWidth="1"/>
    <col min="10500" max="10500" width="12.6640625" style="211" customWidth="1"/>
    <col min="10501" max="10501" width="13.6640625" style="211" customWidth="1"/>
    <col min="10502" max="10502" width="15.33203125" style="211" customWidth="1"/>
    <col min="10503" max="10752" width="8.88671875" style="211"/>
    <col min="10753" max="10753" width="10.33203125" style="211" customWidth="1"/>
    <col min="10754" max="10754" width="13" style="211" customWidth="1"/>
    <col min="10755" max="10755" width="14.109375" style="211" customWidth="1"/>
    <col min="10756" max="10756" width="12.6640625" style="211" customWidth="1"/>
    <col min="10757" max="10757" width="13.6640625" style="211" customWidth="1"/>
    <col min="10758" max="10758" width="15.33203125" style="211" customWidth="1"/>
    <col min="10759" max="11008" width="8.88671875" style="211"/>
    <col min="11009" max="11009" width="10.33203125" style="211" customWidth="1"/>
    <col min="11010" max="11010" width="13" style="211" customWidth="1"/>
    <col min="11011" max="11011" width="14.109375" style="211" customWidth="1"/>
    <col min="11012" max="11012" width="12.6640625" style="211" customWidth="1"/>
    <col min="11013" max="11013" width="13.6640625" style="211" customWidth="1"/>
    <col min="11014" max="11014" width="15.33203125" style="211" customWidth="1"/>
    <col min="11015" max="11264" width="8.88671875" style="211"/>
    <col min="11265" max="11265" width="10.33203125" style="211" customWidth="1"/>
    <col min="11266" max="11266" width="13" style="211" customWidth="1"/>
    <col min="11267" max="11267" width="14.109375" style="211" customWidth="1"/>
    <col min="11268" max="11268" width="12.6640625" style="211" customWidth="1"/>
    <col min="11269" max="11269" width="13.6640625" style="211" customWidth="1"/>
    <col min="11270" max="11270" width="15.33203125" style="211" customWidth="1"/>
    <col min="11271" max="11520" width="8.88671875" style="211"/>
    <col min="11521" max="11521" width="10.33203125" style="211" customWidth="1"/>
    <col min="11522" max="11522" width="13" style="211" customWidth="1"/>
    <col min="11523" max="11523" width="14.109375" style="211" customWidth="1"/>
    <col min="11524" max="11524" width="12.6640625" style="211" customWidth="1"/>
    <col min="11525" max="11525" width="13.6640625" style="211" customWidth="1"/>
    <col min="11526" max="11526" width="15.33203125" style="211" customWidth="1"/>
    <col min="11527" max="11776" width="8.88671875" style="211"/>
    <col min="11777" max="11777" width="10.33203125" style="211" customWidth="1"/>
    <col min="11778" max="11778" width="13" style="211" customWidth="1"/>
    <col min="11779" max="11779" width="14.109375" style="211" customWidth="1"/>
    <col min="11780" max="11780" width="12.6640625" style="211" customWidth="1"/>
    <col min="11781" max="11781" width="13.6640625" style="211" customWidth="1"/>
    <col min="11782" max="11782" width="15.33203125" style="211" customWidth="1"/>
    <col min="11783" max="12032" width="8.88671875" style="211"/>
    <col min="12033" max="12033" width="10.33203125" style="211" customWidth="1"/>
    <col min="12034" max="12034" width="13" style="211" customWidth="1"/>
    <col min="12035" max="12035" width="14.109375" style="211" customWidth="1"/>
    <col min="12036" max="12036" width="12.6640625" style="211" customWidth="1"/>
    <col min="12037" max="12037" width="13.6640625" style="211" customWidth="1"/>
    <col min="12038" max="12038" width="15.33203125" style="211" customWidth="1"/>
    <col min="12039" max="12288" width="8.88671875" style="211"/>
    <col min="12289" max="12289" width="10.33203125" style="211" customWidth="1"/>
    <col min="12290" max="12290" width="13" style="211" customWidth="1"/>
    <col min="12291" max="12291" width="14.109375" style="211" customWidth="1"/>
    <col min="12292" max="12292" width="12.6640625" style="211" customWidth="1"/>
    <col min="12293" max="12293" width="13.6640625" style="211" customWidth="1"/>
    <col min="12294" max="12294" width="15.33203125" style="211" customWidth="1"/>
    <col min="12295" max="12544" width="8.88671875" style="211"/>
    <col min="12545" max="12545" width="10.33203125" style="211" customWidth="1"/>
    <col min="12546" max="12546" width="13" style="211" customWidth="1"/>
    <col min="12547" max="12547" width="14.109375" style="211" customWidth="1"/>
    <col min="12548" max="12548" width="12.6640625" style="211" customWidth="1"/>
    <col min="12549" max="12549" width="13.6640625" style="211" customWidth="1"/>
    <col min="12550" max="12550" width="15.33203125" style="211" customWidth="1"/>
    <col min="12551" max="12800" width="8.88671875" style="211"/>
    <col min="12801" max="12801" width="10.33203125" style="211" customWidth="1"/>
    <col min="12802" max="12802" width="13" style="211" customWidth="1"/>
    <col min="12803" max="12803" width="14.109375" style="211" customWidth="1"/>
    <col min="12804" max="12804" width="12.6640625" style="211" customWidth="1"/>
    <col min="12805" max="12805" width="13.6640625" style="211" customWidth="1"/>
    <col min="12806" max="12806" width="15.33203125" style="211" customWidth="1"/>
    <col min="12807" max="13056" width="8.88671875" style="211"/>
    <col min="13057" max="13057" width="10.33203125" style="211" customWidth="1"/>
    <col min="13058" max="13058" width="13" style="211" customWidth="1"/>
    <col min="13059" max="13059" width="14.109375" style="211" customWidth="1"/>
    <col min="13060" max="13060" width="12.6640625" style="211" customWidth="1"/>
    <col min="13061" max="13061" width="13.6640625" style="211" customWidth="1"/>
    <col min="13062" max="13062" width="15.33203125" style="211" customWidth="1"/>
    <col min="13063" max="13312" width="8.88671875" style="211"/>
    <col min="13313" max="13313" width="10.33203125" style="211" customWidth="1"/>
    <col min="13314" max="13314" width="13" style="211" customWidth="1"/>
    <col min="13315" max="13315" width="14.109375" style="211" customWidth="1"/>
    <col min="13316" max="13316" width="12.6640625" style="211" customWidth="1"/>
    <col min="13317" max="13317" width="13.6640625" style="211" customWidth="1"/>
    <col min="13318" max="13318" width="15.33203125" style="211" customWidth="1"/>
    <col min="13319" max="13568" width="8.88671875" style="211"/>
    <col min="13569" max="13569" width="10.33203125" style="211" customWidth="1"/>
    <col min="13570" max="13570" width="13" style="211" customWidth="1"/>
    <col min="13571" max="13571" width="14.109375" style="211" customWidth="1"/>
    <col min="13572" max="13572" width="12.6640625" style="211" customWidth="1"/>
    <col min="13573" max="13573" width="13.6640625" style="211" customWidth="1"/>
    <col min="13574" max="13574" width="15.33203125" style="211" customWidth="1"/>
    <col min="13575" max="13824" width="8.88671875" style="211"/>
    <col min="13825" max="13825" width="10.33203125" style="211" customWidth="1"/>
    <col min="13826" max="13826" width="13" style="211" customWidth="1"/>
    <col min="13827" max="13827" width="14.109375" style="211" customWidth="1"/>
    <col min="13828" max="13828" width="12.6640625" style="211" customWidth="1"/>
    <col min="13829" max="13829" width="13.6640625" style="211" customWidth="1"/>
    <col min="13830" max="13830" width="15.33203125" style="211" customWidth="1"/>
    <col min="13831" max="14080" width="8.88671875" style="211"/>
    <col min="14081" max="14081" width="10.33203125" style="211" customWidth="1"/>
    <col min="14082" max="14082" width="13" style="211" customWidth="1"/>
    <col min="14083" max="14083" width="14.109375" style="211" customWidth="1"/>
    <col min="14084" max="14084" width="12.6640625" style="211" customWidth="1"/>
    <col min="14085" max="14085" width="13.6640625" style="211" customWidth="1"/>
    <col min="14086" max="14086" width="15.33203125" style="211" customWidth="1"/>
    <col min="14087" max="14336" width="8.88671875" style="211"/>
    <col min="14337" max="14337" width="10.33203125" style="211" customWidth="1"/>
    <col min="14338" max="14338" width="13" style="211" customWidth="1"/>
    <col min="14339" max="14339" width="14.109375" style="211" customWidth="1"/>
    <col min="14340" max="14340" width="12.6640625" style="211" customWidth="1"/>
    <col min="14341" max="14341" width="13.6640625" style="211" customWidth="1"/>
    <col min="14342" max="14342" width="15.33203125" style="211" customWidth="1"/>
    <col min="14343" max="14592" width="8.88671875" style="211"/>
    <col min="14593" max="14593" width="10.33203125" style="211" customWidth="1"/>
    <col min="14594" max="14594" width="13" style="211" customWidth="1"/>
    <col min="14595" max="14595" width="14.109375" style="211" customWidth="1"/>
    <col min="14596" max="14596" width="12.6640625" style="211" customWidth="1"/>
    <col min="14597" max="14597" width="13.6640625" style="211" customWidth="1"/>
    <col min="14598" max="14598" width="15.33203125" style="211" customWidth="1"/>
    <col min="14599" max="14848" width="8.88671875" style="211"/>
    <col min="14849" max="14849" width="10.33203125" style="211" customWidth="1"/>
    <col min="14850" max="14850" width="13" style="211" customWidth="1"/>
    <col min="14851" max="14851" width="14.109375" style="211" customWidth="1"/>
    <col min="14852" max="14852" width="12.6640625" style="211" customWidth="1"/>
    <col min="14853" max="14853" width="13.6640625" style="211" customWidth="1"/>
    <col min="14854" max="14854" width="15.33203125" style="211" customWidth="1"/>
    <col min="14855" max="15104" width="8.88671875" style="211"/>
    <col min="15105" max="15105" width="10.33203125" style="211" customWidth="1"/>
    <col min="15106" max="15106" width="13" style="211" customWidth="1"/>
    <col min="15107" max="15107" width="14.109375" style="211" customWidth="1"/>
    <col min="15108" max="15108" width="12.6640625" style="211" customWidth="1"/>
    <col min="15109" max="15109" width="13.6640625" style="211" customWidth="1"/>
    <col min="15110" max="15110" width="15.33203125" style="211" customWidth="1"/>
    <col min="15111" max="15360" width="8.88671875" style="211"/>
    <col min="15361" max="15361" width="10.33203125" style="211" customWidth="1"/>
    <col min="15362" max="15362" width="13" style="211" customWidth="1"/>
    <col min="15363" max="15363" width="14.109375" style="211" customWidth="1"/>
    <col min="15364" max="15364" width="12.6640625" style="211" customWidth="1"/>
    <col min="15365" max="15365" width="13.6640625" style="211" customWidth="1"/>
    <col min="15366" max="15366" width="15.33203125" style="211" customWidth="1"/>
    <col min="15367" max="15616" width="8.88671875" style="211"/>
    <col min="15617" max="15617" width="10.33203125" style="211" customWidth="1"/>
    <col min="15618" max="15618" width="13" style="211" customWidth="1"/>
    <col min="15619" max="15619" width="14.109375" style="211" customWidth="1"/>
    <col min="15620" max="15620" width="12.6640625" style="211" customWidth="1"/>
    <col min="15621" max="15621" width="13.6640625" style="211" customWidth="1"/>
    <col min="15622" max="15622" width="15.33203125" style="211" customWidth="1"/>
    <col min="15623" max="15872" width="8.88671875" style="211"/>
    <col min="15873" max="15873" width="10.33203125" style="211" customWidth="1"/>
    <col min="15874" max="15874" width="13" style="211" customWidth="1"/>
    <col min="15875" max="15875" width="14.109375" style="211" customWidth="1"/>
    <col min="15876" max="15876" width="12.6640625" style="211" customWidth="1"/>
    <col min="15877" max="15877" width="13.6640625" style="211" customWidth="1"/>
    <col min="15878" max="15878" width="15.33203125" style="211" customWidth="1"/>
    <col min="15879" max="16128" width="8.88671875" style="211"/>
    <col min="16129" max="16129" width="10.33203125" style="211" customWidth="1"/>
    <col min="16130" max="16130" width="13" style="211" customWidth="1"/>
    <col min="16131" max="16131" width="14.109375" style="211" customWidth="1"/>
    <col min="16132" max="16132" width="12.6640625" style="211" customWidth="1"/>
    <col min="16133" max="16133" width="13.6640625" style="211" customWidth="1"/>
    <col min="16134" max="16134" width="15.33203125" style="211" customWidth="1"/>
    <col min="16135" max="16384" width="8.88671875" style="211"/>
  </cols>
  <sheetData>
    <row r="1" spans="1:6" s="218" customFormat="1" ht="13.8" x14ac:dyDescent="0.25">
      <c r="A1" s="217" t="s">
        <v>337</v>
      </c>
      <c r="D1" s="219"/>
    </row>
    <row r="2" spans="1:6" ht="13.8" x14ac:dyDescent="0.25">
      <c r="A2" s="217" t="s">
        <v>338</v>
      </c>
      <c r="E2" s="211">
        <v>24</v>
      </c>
      <c r="F2" s="211" t="s">
        <v>339</v>
      </c>
    </row>
    <row r="3" spans="1:6" ht="43.2" x14ac:dyDescent="0.25">
      <c r="A3" s="221" t="s">
        <v>340</v>
      </c>
      <c r="B3" s="222" t="s">
        <v>341</v>
      </c>
      <c r="C3" s="222" t="s">
        <v>342</v>
      </c>
      <c r="D3" s="223" t="s">
        <v>343</v>
      </c>
      <c r="E3" s="223" t="s">
        <v>344</v>
      </c>
      <c r="F3" s="224" t="s">
        <v>345</v>
      </c>
    </row>
    <row r="4" spans="1:6" ht="13.8" x14ac:dyDescent="0.25">
      <c r="A4" s="225" t="s">
        <v>346</v>
      </c>
      <c r="B4" s="226" t="s">
        <v>347</v>
      </c>
      <c r="C4" s="226" t="s">
        <v>347</v>
      </c>
      <c r="D4" s="227" t="s">
        <v>347</v>
      </c>
    </row>
    <row r="5" spans="1:6" ht="13.8" x14ac:dyDescent="0.25">
      <c r="A5" s="228"/>
      <c r="B5" s="229"/>
    </row>
    <row r="6" spans="1:6" ht="13.8" x14ac:dyDescent="0.25">
      <c r="A6" s="228" t="s">
        <v>348</v>
      </c>
      <c r="B6" s="230">
        <v>1.5</v>
      </c>
      <c r="C6" s="231">
        <f>B6</f>
        <v>1.5</v>
      </c>
      <c r="D6" s="220">
        <f>100/$E$2</f>
        <v>4.166666666666667</v>
      </c>
      <c r="E6" s="231">
        <f>D6</f>
        <v>4.166666666666667</v>
      </c>
      <c r="F6" s="220">
        <f>E6-C6</f>
        <v>2.666666666666667</v>
      </c>
    </row>
    <row r="7" spans="1:6" ht="13.8" x14ac:dyDescent="0.25">
      <c r="A7" s="228" t="s">
        <v>349</v>
      </c>
      <c r="B7" s="230">
        <v>1</v>
      </c>
      <c r="C7" s="231">
        <f>C6+B7</f>
        <v>2.5</v>
      </c>
      <c r="D7" s="220">
        <f t="shared" ref="D7:D29" si="0">100/$E$2</f>
        <v>4.166666666666667</v>
      </c>
      <c r="E7" s="231">
        <f>E6+D7</f>
        <v>8.3333333333333339</v>
      </c>
      <c r="F7" s="220">
        <f t="shared" ref="F7:F29" si="1">E7-C7</f>
        <v>5.8333333333333339</v>
      </c>
    </row>
    <row r="8" spans="1:6" ht="13.8" x14ac:dyDescent="0.25">
      <c r="A8" s="228" t="s">
        <v>350</v>
      </c>
      <c r="B8" s="230">
        <v>1</v>
      </c>
      <c r="C8" s="231">
        <f>C7+B8</f>
        <v>3.5</v>
      </c>
      <c r="D8" s="220">
        <f t="shared" si="0"/>
        <v>4.166666666666667</v>
      </c>
      <c r="E8" s="231">
        <f>E7+D8</f>
        <v>12.5</v>
      </c>
      <c r="F8" s="220">
        <f t="shared" si="1"/>
        <v>9</v>
      </c>
    </row>
    <row r="9" spans="1:6" ht="13.8" x14ac:dyDescent="0.25">
      <c r="A9" s="228" t="s">
        <v>351</v>
      </c>
      <c r="B9" s="230">
        <v>1.5</v>
      </c>
      <c r="C9" s="231">
        <f t="shared" ref="C9:E18" si="2">C8+B9</f>
        <v>5</v>
      </c>
      <c r="D9" s="220">
        <f t="shared" si="0"/>
        <v>4.166666666666667</v>
      </c>
      <c r="E9" s="231">
        <f t="shared" si="2"/>
        <v>16.666666666666668</v>
      </c>
      <c r="F9" s="220">
        <f t="shared" si="1"/>
        <v>11.666666666666668</v>
      </c>
    </row>
    <row r="10" spans="1:6" ht="13.8" x14ac:dyDescent="0.25">
      <c r="A10" s="228" t="s">
        <v>352</v>
      </c>
      <c r="B10" s="230">
        <v>2</v>
      </c>
      <c r="C10" s="231">
        <f t="shared" si="2"/>
        <v>7</v>
      </c>
      <c r="D10" s="220">
        <f t="shared" si="0"/>
        <v>4.166666666666667</v>
      </c>
      <c r="E10" s="231">
        <f t="shared" si="2"/>
        <v>20.833333333333336</v>
      </c>
      <c r="F10" s="220">
        <f t="shared" si="1"/>
        <v>13.833333333333336</v>
      </c>
    </row>
    <row r="11" spans="1:6" ht="13.8" x14ac:dyDescent="0.25">
      <c r="A11" s="228" t="s">
        <v>353</v>
      </c>
      <c r="B11" s="230">
        <v>2</v>
      </c>
      <c r="C11" s="231">
        <f t="shared" si="2"/>
        <v>9</v>
      </c>
      <c r="D11" s="220">
        <f t="shared" si="0"/>
        <v>4.166666666666667</v>
      </c>
      <c r="E11" s="231">
        <f t="shared" si="2"/>
        <v>25.000000000000004</v>
      </c>
      <c r="F11" s="220">
        <f t="shared" si="1"/>
        <v>16.000000000000004</v>
      </c>
    </row>
    <row r="12" spans="1:6" ht="13.8" x14ac:dyDescent="0.25">
      <c r="A12" s="228" t="s">
        <v>354</v>
      </c>
      <c r="B12" s="230">
        <v>3</v>
      </c>
      <c r="C12" s="231">
        <f t="shared" si="2"/>
        <v>12</v>
      </c>
      <c r="D12" s="220">
        <f t="shared" si="0"/>
        <v>4.166666666666667</v>
      </c>
      <c r="E12" s="231">
        <f t="shared" si="2"/>
        <v>29.166666666666671</v>
      </c>
      <c r="F12" s="220">
        <f t="shared" si="1"/>
        <v>17.166666666666671</v>
      </c>
    </row>
    <row r="13" spans="1:6" ht="13.8" x14ac:dyDescent="0.25">
      <c r="A13" s="228" t="s">
        <v>355</v>
      </c>
      <c r="B13" s="230">
        <v>4</v>
      </c>
      <c r="C13" s="231">
        <f t="shared" si="2"/>
        <v>16</v>
      </c>
      <c r="D13" s="220">
        <f t="shared" si="0"/>
        <v>4.166666666666667</v>
      </c>
      <c r="E13" s="231">
        <f t="shared" si="2"/>
        <v>33.333333333333336</v>
      </c>
      <c r="F13" s="220">
        <f t="shared" si="1"/>
        <v>17.333333333333336</v>
      </c>
    </row>
    <row r="14" spans="1:6" ht="13.8" x14ac:dyDescent="0.25">
      <c r="A14" s="228" t="s">
        <v>356</v>
      </c>
      <c r="B14" s="230">
        <v>5</v>
      </c>
      <c r="C14" s="231">
        <f t="shared" si="2"/>
        <v>21</v>
      </c>
      <c r="D14" s="220">
        <f t="shared" si="0"/>
        <v>4.166666666666667</v>
      </c>
      <c r="E14" s="231">
        <f t="shared" si="2"/>
        <v>37.5</v>
      </c>
      <c r="F14" s="220">
        <f t="shared" si="1"/>
        <v>16.5</v>
      </c>
    </row>
    <row r="15" spans="1:6" ht="13.8" x14ac:dyDescent="0.25">
      <c r="A15" s="228" t="s">
        <v>357</v>
      </c>
      <c r="B15" s="230">
        <v>5</v>
      </c>
      <c r="C15" s="231">
        <f t="shared" si="2"/>
        <v>26</v>
      </c>
      <c r="D15" s="220">
        <f t="shared" si="0"/>
        <v>4.166666666666667</v>
      </c>
      <c r="E15" s="231">
        <f t="shared" si="2"/>
        <v>41.666666666666664</v>
      </c>
      <c r="F15" s="220">
        <f t="shared" si="1"/>
        <v>15.666666666666664</v>
      </c>
    </row>
    <row r="16" spans="1:6" ht="13.8" x14ac:dyDescent="0.25">
      <c r="A16" s="228" t="s">
        <v>358</v>
      </c>
      <c r="B16" s="230">
        <v>6</v>
      </c>
      <c r="C16" s="231">
        <f t="shared" si="2"/>
        <v>32</v>
      </c>
      <c r="D16" s="220">
        <f t="shared" si="0"/>
        <v>4.166666666666667</v>
      </c>
      <c r="E16" s="231">
        <f t="shared" si="2"/>
        <v>45.833333333333329</v>
      </c>
      <c r="F16" s="220">
        <f t="shared" si="1"/>
        <v>13.833333333333329</v>
      </c>
    </row>
    <row r="17" spans="1:6" ht="13.8" x14ac:dyDescent="0.25">
      <c r="A17" s="228" t="s">
        <v>359</v>
      </c>
      <c r="B17" s="230">
        <v>7</v>
      </c>
      <c r="C17" s="231">
        <f t="shared" si="2"/>
        <v>39</v>
      </c>
      <c r="D17" s="220">
        <f t="shared" si="0"/>
        <v>4.166666666666667</v>
      </c>
      <c r="E17" s="231">
        <f t="shared" si="2"/>
        <v>49.999999999999993</v>
      </c>
      <c r="F17" s="220">
        <f t="shared" si="1"/>
        <v>10.999999999999993</v>
      </c>
    </row>
    <row r="18" spans="1:6" ht="13.8" x14ac:dyDescent="0.25">
      <c r="A18" s="232" t="s">
        <v>360</v>
      </c>
      <c r="B18" s="230">
        <v>8</v>
      </c>
      <c r="C18" s="231">
        <f t="shared" si="2"/>
        <v>47</v>
      </c>
      <c r="D18" s="220">
        <f t="shared" si="0"/>
        <v>4.166666666666667</v>
      </c>
      <c r="E18" s="231">
        <f t="shared" si="2"/>
        <v>54.166666666666657</v>
      </c>
      <c r="F18" s="220">
        <f t="shared" si="1"/>
        <v>7.1666666666666572</v>
      </c>
    </row>
    <row r="19" spans="1:6" ht="13.8" x14ac:dyDescent="0.25">
      <c r="A19" s="232" t="s">
        <v>361</v>
      </c>
      <c r="B19" s="230">
        <v>8</v>
      </c>
      <c r="C19" s="231">
        <f>C18+B19</f>
        <v>55</v>
      </c>
      <c r="D19" s="220">
        <f t="shared" si="0"/>
        <v>4.166666666666667</v>
      </c>
      <c r="E19" s="231">
        <f>E18+D19</f>
        <v>58.333333333333321</v>
      </c>
      <c r="F19" s="220">
        <f t="shared" si="1"/>
        <v>3.3333333333333215</v>
      </c>
    </row>
    <row r="20" spans="1:6" ht="13.8" x14ac:dyDescent="0.25">
      <c r="A20" s="232" t="s">
        <v>362</v>
      </c>
      <c r="B20" s="230">
        <v>6.5</v>
      </c>
      <c r="C20" s="231">
        <f>C19+B20</f>
        <v>61.5</v>
      </c>
      <c r="D20" s="220">
        <f t="shared" si="0"/>
        <v>4.166666666666667</v>
      </c>
      <c r="E20" s="231">
        <f>E19+D20</f>
        <v>62.499999999999986</v>
      </c>
      <c r="F20" s="220">
        <f t="shared" si="1"/>
        <v>0.99999999999998579</v>
      </c>
    </row>
    <row r="21" spans="1:6" ht="13.8" x14ac:dyDescent="0.25">
      <c r="A21" s="232" t="s">
        <v>363</v>
      </c>
      <c r="B21" s="230">
        <v>5</v>
      </c>
      <c r="C21" s="231">
        <f t="shared" ref="C21:E29" si="3">C20+B21</f>
        <v>66.5</v>
      </c>
      <c r="D21" s="220">
        <f t="shared" si="0"/>
        <v>4.166666666666667</v>
      </c>
      <c r="E21" s="231">
        <f t="shared" si="3"/>
        <v>66.666666666666657</v>
      </c>
      <c r="F21" s="220">
        <f t="shared" si="1"/>
        <v>0.16666666666665719</v>
      </c>
    </row>
    <row r="22" spans="1:6" ht="13.8" x14ac:dyDescent="0.25">
      <c r="A22" s="232" t="s">
        <v>364</v>
      </c>
      <c r="B22" s="230">
        <v>5</v>
      </c>
      <c r="C22" s="231">
        <f t="shared" si="3"/>
        <v>71.5</v>
      </c>
      <c r="D22" s="220">
        <f t="shared" si="0"/>
        <v>4.166666666666667</v>
      </c>
      <c r="E22" s="231">
        <f t="shared" si="3"/>
        <v>70.833333333333329</v>
      </c>
      <c r="F22" s="220">
        <f t="shared" si="1"/>
        <v>-0.6666666666666714</v>
      </c>
    </row>
    <row r="23" spans="1:6" ht="13.8" x14ac:dyDescent="0.25">
      <c r="A23" s="232" t="s">
        <v>365</v>
      </c>
      <c r="B23" s="230">
        <v>5.5</v>
      </c>
      <c r="C23" s="231">
        <f t="shared" si="3"/>
        <v>77</v>
      </c>
      <c r="D23" s="220">
        <f t="shared" si="0"/>
        <v>4.166666666666667</v>
      </c>
      <c r="E23" s="231">
        <f t="shared" si="3"/>
        <v>75</v>
      </c>
      <c r="F23" s="220">
        <f t="shared" si="1"/>
        <v>-2</v>
      </c>
    </row>
    <row r="24" spans="1:6" ht="13.8" x14ac:dyDescent="0.25">
      <c r="A24" s="232" t="s">
        <v>366</v>
      </c>
      <c r="B24" s="230">
        <v>5</v>
      </c>
      <c r="C24" s="231">
        <f t="shared" si="3"/>
        <v>82</v>
      </c>
      <c r="D24" s="220">
        <f t="shared" si="0"/>
        <v>4.166666666666667</v>
      </c>
      <c r="E24" s="231">
        <f t="shared" si="3"/>
        <v>79.166666666666671</v>
      </c>
      <c r="F24" s="220">
        <f t="shared" si="1"/>
        <v>-2.8333333333333286</v>
      </c>
    </row>
    <row r="25" spans="1:6" ht="13.8" x14ac:dyDescent="0.25">
      <c r="A25" s="232" t="s">
        <v>367</v>
      </c>
      <c r="B25" s="230">
        <v>5</v>
      </c>
      <c r="C25" s="231">
        <f t="shared" si="3"/>
        <v>87</v>
      </c>
      <c r="D25" s="220">
        <f t="shared" si="0"/>
        <v>4.166666666666667</v>
      </c>
      <c r="E25" s="231">
        <f t="shared" si="3"/>
        <v>83.333333333333343</v>
      </c>
      <c r="F25" s="220">
        <f t="shared" si="1"/>
        <v>-3.6666666666666572</v>
      </c>
    </row>
    <row r="26" spans="1:6" ht="13.8" x14ac:dyDescent="0.25">
      <c r="A26" s="232" t="s">
        <v>368</v>
      </c>
      <c r="B26" s="230">
        <v>5</v>
      </c>
      <c r="C26" s="231">
        <f t="shared" si="3"/>
        <v>92</v>
      </c>
      <c r="D26" s="220">
        <f t="shared" si="0"/>
        <v>4.166666666666667</v>
      </c>
      <c r="E26" s="231">
        <f t="shared" si="3"/>
        <v>87.500000000000014</v>
      </c>
      <c r="F26" s="220">
        <f t="shared" si="1"/>
        <v>-4.4999999999999858</v>
      </c>
    </row>
    <row r="27" spans="1:6" ht="13.8" x14ac:dyDescent="0.25">
      <c r="A27" s="232" t="s">
        <v>369</v>
      </c>
      <c r="B27" s="230">
        <v>3</v>
      </c>
      <c r="C27" s="231">
        <f t="shared" si="3"/>
        <v>95</v>
      </c>
      <c r="D27" s="220">
        <f t="shared" si="0"/>
        <v>4.166666666666667</v>
      </c>
      <c r="E27" s="231">
        <f t="shared" si="3"/>
        <v>91.666666666666686</v>
      </c>
      <c r="F27" s="220">
        <f t="shared" si="1"/>
        <v>-3.3333333333333144</v>
      </c>
    </row>
    <row r="28" spans="1:6" ht="13.8" x14ac:dyDescent="0.25">
      <c r="A28" s="232" t="s">
        <v>370</v>
      </c>
      <c r="B28" s="230">
        <v>2.5</v>
      </c>
      <c r="C28" s="231">
        <f t="shared" si="3"/>
        <v>97.5</v>
      </c>
      <c r="D28" s="220">
        <f t="shared" si="0"/>
        <v>4.166666666666667</v>
      </c>
      <c r="E28" s="231">
        <f t="shared" si="3"/>
        <v>95.833333333333357</v>
      </c>
      <c r="F28" s="220">
        <f t="shared" si="1"/>
        <v>-1.666666666666643</v>
      </c>
    </row>
    <row r="29" spans="1:6" ht="13.8" x14ac:dyDescent="0.25">
      <c r="A29" s="232" t="s">
        <v>371</v>
      </c>
      <c r="B29" s="230">
        <v>2.5</v>
      </c>
      <c r="C29" s="231">
        <f t="shared" si="3"/>
        <v>100</v>
      </c>
      <c r="D29" s="220">
        <f t="shared" si="0"/>
        <v>4.166666666666667</v>
      </c>
      <c r="E29" s="231">
        <f t="shared" si="3"/>
        <v>100.00000000000003</v>
      </c>
      <c r="F29" s="220">
        <f t="shared" si="1"/>
        <v>0</v>
      </c>
    </row>
    <row r="30" spans="1:6" x14ac:dyDescent="0.25">
      <c r="B30" s="231">
        <f>SUM(B6:B29)</f>
        <v>100</v>
      </c>
      <c r="D30" s="220">
        <f>SUM(D6:D29)</f>
        <v>100.00000000000003</v>
      </c>
    </row>
  </sheetData>
  <pageMargins left="0.75" right="0.75" top="1" bottom="1" header="0.5" footer="0.5"/>
  <pageSetup paperSize="9" orientation="portrait" horizontalDpi="4294967293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C5302-19BD-4A4D-805D-3AFF44F8BC8E}">
  <dimension ref="A15:O39"/>
  <sheetViews>
    <sheetView workbookViewId="0">
      <selection activeCell="M18" sqref="M18"/>
    </sheetView>
  </sheetViews>
  <sheetFormatPr defaultRowHeight="17.399999999999999" x14ac:dyDescent="0.3"/>
  <cols>
    <col min="1" max="1" width="12.44140625" style="234" customWidth="1"/>
    <col min="2" max="2" width="8.88671875" style="234"/>
    <col min="3" max="3" width="11" style="234" customWidth="1"/>
    <col min="4" max="256" width="8.88671875" style="234"/>
    <col min="257" max="257" width="12.44140625" style="234" customWidth="1"/>
    <col min="258" max="258" width="8.88671875" style="234"/>
    <col min="259" max="259" width="11" style="234" customWidth="1"/>
    <col min="260" max="512" width="8.88671875" style="234"/>
    <col min="513" max="513" width="12.44140625" style="234" customWidth="1"/>
    <col min="514" max="514" width="8.88671875" style="234"/>
    <col min="515" max="515" width="11" style="234" customWidth="1"/>
    <col min="516" max="768" width="8.88671875" style="234"/>
    <col min="769" max="769" width="12.44140625" style="234" customWidth="1"/>
    <col min="770" max="770" width="8.88671875" style="234"/>
    <col min="771" max="771" width="11" style="234" customWidth="1"/>
    <col min="772" max="1024" width="8.88671875" style="234"/>
    <col min="1025" max="1025" width="12.44140625" style="234" customWidth="1"/>
    <col min="1026" max="1026" width="8.88671875" style="234"/>
    <col min="1027" max="1027" width="11" style="234" customWidth="1"/>
    <col min="1028" max="1280" width="8.88671875" style="234"/>
    <col min="1281" max="1281" width="12.44140625" style="234" customWidth="1"/>
    <col min="1282" max="1282" width="8.88671875" style="234"/>
    <col min="1283" max="1283" width="11" style="234" customWidth="1"/>
    <col min="1284" max="1536" width="8.88671875" style="234"/>
    <col min="1537" max="1537" width="12.44140625" style="234" customWidth="1"/>
    <col min="1538" max="1538" width="8.88671875" style="234"/>
    <col min="1539" max="1539" width="11" style="234" customWidth="1"/>
    <col min="1540" max="1792" width="8.88671875" style="234"/>
    <col min="1793" max="1793" width="12.44140625" style="234" customWidth="1"/>
    <col min="1794" max="1794" width="8.88671875" style="234"/>
    <col min="1795" max="1795" width="11" style="234" customWidth="1"/>
    <col min="1796" max="2048" width="8.88671875" style="234"/>
    <col min="2049" max="2049" width="12.44140625" style="234" customWidth="1"/>
    <col min="2050" max="2050" width="8.88671875" style="234"/>
    <col min="2051" max="2051" width="11" style="234" customWidth="1"/>
    <col min="2052" max="2304" width="8.88671875" style="234"/>
    <col min="2305" max="2305" width="12.44140625" style="234" customWidth="1"/>
    <col min="2306" max="2306" width="8.88671875" style="234"/>
    <col min="2307" max="2307" width="11" style="234" customWidth="1"/>
    <col min="2308" max="2560" width="8.88671875" style="234"/>
    <col min="2561" max="2561" width="12.44140625" style="234" customWidth="1"/>
    <col min="2562" max="2562" width="8.88671875" style="234"/>
    <col min="2563" max="2563" width="11" style="234" customWidth="1"/>
    <col min="2564" max="2816" width="8.88671875" style="234"/>
    <col min="2817" max="2817" width="12.44140625" style="234" customWidth="1"/>
    <col min="2818" max="2818" width="8.88671875" style="234"/>
    <col min="2819" max="2819" width="11" style="234" customWidth="1"/>
    <col min="2820" max="3072" width="8.88671875" style="234"/>
    <col min="3073" max="3073" width="12.44140625" style="234" customWidth="1"/>
    <col min="3074" max="3074" width="8.88671875" style="234"/>
    <col min="3075" max="3075" width="11" style="234" customWidth="1"/>
    <col min="3076" max="3328" width="8.88671875" style="234"/>
    <col min="3329" max="3329" width="12.44140625" style="234" customWidth="1"/>
    <col min="3330" max="3330" width="8.88671875" style="234"/>
    <col min="3331" max="3331" width="11" style="234" customWidth="1"/>
    <col min="3332" max="3584" width="8.88671875" style="234"/>
    <col min="3585" max="3585" width="12.44140625" style="234" customWidth="1"/>
    <col min="3586" max="3586" width="8.88671875" style="234"/>
    <col min="3587" max="3587" width="11" style="234" customWidth="1"/>
    <col min="3588" max="3840" width="8.88671875" style="234"/>
    <col min="3841" max="3841" width="12.44140625" style="234" customWidth="1"/>
    <col min="3842" max="3842" width="8.88671875" style="234"/>
    <col min="3843" max="3843" width="11" style="234" customWidth="1"/>
    <col min="3844" max="4096" width="8.88671875" style="234"/>
    <col min="4097" max="4097" width="12.44140625" style="234" customWidth="1"/>
    <col min="4098" max="4098" width="8.88671875" style="234"/>
    <col min="4099" max="4099" width="11" style="234" customWidth="1"/>
    <col min="4100" max="4352" width="8.88671875" style="234"/>
    <col min="4353" max="4353" width="12.44140625" style="234" customWidth="1"/>
    <col min="4354" max="4354" width="8.88671875" style="234"/>
    <col min="4355" max="4355" width="11" style="234" customWidth="1"/>
    <col min="4356" max="4608" width="8.88671875" style="234"/>
    <col min="4609" max="4609" width="12.44140625" style="234" customWidth="1"/>
    <col min="4610" max="4610" width="8.88671875" style="234"/>
    <col min="4611" max="4611" width="11" style="234" customWidth="1"/>
    <col min="4612" max="4864" width="8.88671875" style="234"/>
    <col min="4865" max="4865" width="12.44140625" style="234" customWidth="1"/>
    <col min="4866" max="4866" width="8.88671875" style="234"/>
    <col min="4867" max="4867" width="11" style="234" customWidth="1"/>
    <col min="4868" max="5120" width="8.88671875" style="234"/>
    <col min="5121" max="5121" width="12.44140625" style="234" customWidth="1"/>
    <col min="5122" max="5122" width="8.88671875" style="234"/>
    <col min="5123" max="5123" width="11" style="234" customWidth="1"/>
    <col min="5124" max="5376" width="8.88671875" style="234"/>
    <col min="5377" max="5377" width="12.44140625" style="234" customWidth="1"/>
    <col min="5378" max="5378" width="8.88671875" style="234"/>
    <col min="5379" max="5379" width="11" style="234" customWidth="1"/>
    <col min="5380" max="5632" width="8.88671875" style="234"/>
    <col min="5633" max="5633" width="12.44140625" style="234" customWidth="1"/>
    <col min="5634" max="5634" width="8.88671875" style="234"/>
    <col min="5635" max="5635" width="11" style="234" customWidth="1"/>
    <col min="5636" max="5888" width="8.88671875" style="234"/>
    <col min="5889" max="5889" width="12.44140625" style="234" customWidth="1"/>
    <col min="5890" max="5890" width="8.88671875" style="234"/>
    <col min="5891" max="5891" width="11" style="234" customWidth="1"/>
    <col min="5892" max="6144" width="8.88671875" style="234"/>
    <col min="6145" max="6145" width="12.44140625" style="234" customWidth="1"/>
    <col min="6146" max="6146" width="8.88671875" style="234"/>
    <col min="6147" max="6147" width="11" style="234" customWidth="1"/>
    <col min="6148" max="6400" width="8.88671875" style="234"/>
    <col min="6401" max="6401" width="12.44140625" style="234" customWidth="1"/>
    <col min="6402" max="6402" width="8.88671875" style="234"/>
    <col min="6403" max="6403" width="11" style="234" customWidth="1"/>
    <col min="6404" max="6656" width="8.88671875" style="234"/>
    <col min="6657" max="6657" width="12.44140625" style="234" customWidth="1"/>
    <col min="6658" max="6658" width="8.88671875" style="234"/>
    <col min="6659" max="6659" width="11" style="234" customWidth="1"/>
    <col min="6660" max="6912" width="8.88671875" style="234"/>
    <col min="6913" max="6913" width="12.44140625" style="234" customWidth="1"/>
    <col min="6914" max="6914" width="8.88671875" style="234"/>
    <col min="6915" max="6915" width="11" style="234" customWidth="1"/>
    <col min="6916" max="7168" width="8.88671875" style="234"/>
    <col min="7169" max="7169" width="12.44140625" style="234" customWidth="1"/>
    <col min="7170" max="7170" width="8.88671875" style="234"/>
    <col min="7171" max="7171" width="11" style="234" customWidth="1"/>
    <col min="7172" max="7424" width="8.88671875" style="234"/>
    <col min="7425" max="7425" width="12.44140625" style="234" customWidth="1"/>
    <col min="7426" max="7426" width="8.88671875" style="234"/>
    <col min="7427" max="7427" width="11" style="234" customWidth="1"/>
    <col min="7428" max="7680" width="8.88671875" style="234"/>
    <col min="7681" max="7681" width="12.44140625" style="234" customWidth="1"/>
    <col min="7682" max="7682" width="8.88671875" style="234"/>
    <col min="7683" max="7683" width="11" style="234" customWidth="1"/>
    <col min="7684" max="7936" width="8.88671875" style="234"/>
    <col min="7937" max="7937" width="12.44140625" style="234" customWidth="1"/>
    <col min="7938" max="7938" width="8.88671875" style="234"/>
    <col min="7939" max="7939" width="11" style="234" customWidth="1"/>
    <col min="7940" max="8192" width="8.88671875" style="234"/>
    <col min="8193" max="8193" width="12.44140625" style="234" customWidth="1"/>
    <col min="8194" max="8194" width="8.88671875" style="234"/>
    <col min="8195" max="8195" width="11" style="234" customWidth="1"/>
    <col min="8196" max="8448" width="8.88671875" style="234"/>
    <col min="8449" max="8449" width="12.44140625" style="234" customWidth="1"/>
    <col min="8450" max="8450" width="8.88671875" style="234"/>
    <col min="8451" max="8451" width="11" style="234" customWidth="1"/>
    <col min="8452" max="8704" width="8.88671875" style="234"/>
    <col min="8705" max="8705" width="12.44140625" style="234" customWidth="1"/>
    <col min="8706" max="8706" width="8.88671875" style="234"/>
    <col min="8707" max="8707" width="11" style="234" customWidth="1"/>
    <col min="8708" max="8960" width="8.88671875" style="234"/>
    <col min="8961" max="8961" width="12.44140625" style="234" customWidth="1"/>
    <col min="8962" max="8962" width="8.88671875" style="234"/>
    <col min="8963" max="8963" width="11" style="234" customWidth="1"/>
    <col min="8964" max="9216" width="8.88671875" style="234"/>
    <col min="9217" max="9217" width="12.44140625" style="234" customWidth="1"/>
    <col min="9218" max="9218" width="8.88671875" style="234"/>
    <col min="9219" max="9219" width="11" style="234" customWidth="1"/>
    <col min="9220" max="9472" width="8.88671875" style="234"/>
    <col min="9473" max="9473" width="12.44140625" style="234" customWidth="1"/>
    <col min="9474" max="9474" width="8.88671875" style="234"/>
    <col min="9475" max="9475" width="11" style="234" customWidth="1"/>
    <col min="9476" max="9728" width="8.88671875" style="234"/>
    <col min="9729" max="9729" width="12.44140625" style="234" customWidth="1"/>
    <col min="9730" max="9730" width="8.88671875" style="234"/>
    <col min="9731" max="9731" width="11" style="234" customWidth="1"/>
    <col min="9732" max="9984" width="8.88671875" style="234"/>
    <col min="9985" max="9985" width="12.44140625" style="234" customWidth="1"/>
    <col min="9986" max="9986" width="8.88671875" style="234"/>
    <col min="9987" max="9987" width="11" style="234" customWidth="1"/>
    <col min="9988" max="10240" width="8.88671875" style="234"/>
    <col min="10241" max="10241" width="12.44140625" style="234" customWidth="1"/>
    <col min="10242" max="10242" width="8.88671875" style="234"/>
    <col min="10243" max="10243" width="11" style="234" customWidth="1"/>
    <col min="10244" max="10496" width="8.88671875" style="234"/>
    <col min="10497" max="10497" width="12.44140625" style="234" customWidth="1"/>
    <col min="10498" max="10498" width="8.88671875" style="234"/>
    <col min="10499" max="10499" width="11" style="234" customWidth="1"/>
    <col min="10500" max="10752" width="8.88671875" style="234"/>
    <col min="10753" max="10753" width="12.44140625" style="234" customWidth="1"/>
    <col min="10754" max="10754" width="8.88671875" style="234"/>
    <col min="10755" max="10755" width="11" style="234" customWidth="1"/>
    <col min="10756" max="11008" width="8.88671875" style="234"/>
    <col min="11009" max="11009" width="12.44140625" style="234" customWidth="1"/>
    <col min="11010" max="11010" width="8.88671875" style="234"/>
    <col min="11011" max="11011" width="11" style="234" customWidth="1"/>
    <col min="11012" max="11264" width="8.88671875" style="234"/>
    <col min="11265" max="11265" width="12.44140625" style="234" customWidth="1"/>
    <col min="11266" max="11266" width="8.88671875" style="234"/>
    <col min="11267" max="11267" width="11" style="234" customWidth="1"/>
    <col min="11268" max="11520" width="8.88671875" style="234"/>
    <col min="11521" max="11521" width="12.44140625" style="234" customWidth="1"/>
    <col min="11522" max="11522" width="8.88671875" style="234"/>
    <col min="11523" max="11523" width="11" style="234" customWidth="1"/>
    <col min="11524" max="11776" width="8.88671875" style="234"/>
    <col min="11777" max="11777" width="12.44140625" style="234" customWidth="1"/>
    <col min="11778" max="11778" width="8.88671875" style="234"/>
    <col min="11779" max="11779" width="11" style="234" customWidth="1"/>
    <col min="11780" max="12032" width="8.88671875" style="234"/>
    <col min="12033" max="12033" width="12.44140625" style="234" customWidth="1"/>
    <col min="12034" max="12034" width="8.88671875" style="234"/>
    <col min="12035" max="12035" width="11" style="234" customWidth="1"/>
    <col min="12036" max="12288" width="8.88671875" style="234"/>
    <col min="12289" max="12289" width="12.44140625" style="234" customWidth="1"/>
    <col min="12290" max="12290" width="8.88671875" style="234"/>
    <col min="12291" max="12291" width="11" style="234" customWidth="1"/>
    <col min="12292" max="12544" width="8.88671875" style="234"/>
    <col min="12545" max="12545" width="12.44140625" style="234" customWidth="1"/>
    <col min="12546" max="12546" width="8.88671875" style="234"/>
    <col min="12547" max="12547" width="11" style="234" customWidth="1"/>
    <col min="12548" max="12800" width="8.88671875" style="234"/>
    <col min="12801" max="12801" width="12.44140625" style="234" customWidth="1"/>
    <col min="12802" max="12802" width="8.88671875" style="234"/>
    <col min="12803" max="12803" width="11" style="234" customWidth="1"/>
    <col min="12804" max="13056" width="8.88671875" style="234"/>
    <col min="13057" max="13057" width="12.44140625" style="234" customWidth="1"/>
    <col min="13058" max="13058" width="8.88671875" style="234"/>
    <col min="13059" max="13059" width="11" style="234" customWidth="1"/>
    <col min="13060" max="13312" width="8.88671875" style="234"/>
    <col min="13313" max="13313" width="12.44140625" style="234" customWidth="1"/>
    <col min="13314" max="13314" width="8.88671875" style="234"/>
    <col min="13315" max="13315" width="11" style="234" customWidth="1"/>
    <col min="13316" max="13568" width="8.88671875" style="234"/>
    <col min="13569" max="13569" width="12.44140625" style="234" customWidth="1"/>
    <col min="13570" max="13570" width="8.88671875" style="234"/>
    <col min="13571" max="13571" width="11" style="234" customWidth="1"/>
    <col min="13572" max="13824" width="8.88671875" style="234"/>
    <col min="13825" max="13825" width="12.44140625" style="234" customWidth="1"/>
    <col min="13826" max="13826" width="8.88671875" style="234"/>
    <col min="13827" max="13827" width="11" style="234" customWidth="1"/>
    <col min="13828" max="14080" width="8.88671875" style="234"/>
    <col min="14081" max="14081" width="12.44140625" style="234" customWidth="1"/>
    <col min="14082" max="14082" width="8.88671875" style="234"/>
    <col min="14083" max="14083" width="11" style="234" customWidth="1"/>
    <col min="14084" max="14336" width="8.88671875" style="234"/>
    <col min="14337" max="14337" width="12.44140625" style="234" customWidth="1"/>
    <col min="14338" max="14338" width="8.88671875" style="234"/>
    <col min="14339" max="14339" width="11" style="234" customWidth="1"/>
    <col min="14340" max="14592" width="8.88671875" style="234"/>
    <col min="14593" max="14593" width="12.44140625" style="234" customWidth="1"/>
    <col min="14594" max="14594" width="8.88671875" style="234"/>
    <col min="14595" max="14595" width="11" style="234" customWidth="1"/>
    <col min="14596" max="14848" width="8.88671875" style="234"/>
    <col min="14849" max="14849" width="12.44140625" style="234" customWidth="1"/>
    <col min="14850" max="14850" width="8.88671875" style="234"/>
    <col min="14851" max="14851" width="11" style="234" customWidth="1"/>
    <col min="14852" max="15104" width="8.88671875" style="234"/>
    <col min="15105" max="15105" width="12.44140625" style="234" customWidth="1"/>
    <col min="15106" max="15106" width="8.88671875" style="234"/>
    <col min="15107" max="15107" width="11" style="234" customWidth="1"/>
    <col min="15108" max="15360" width="8.88671875" style="234"/>
    <col min="15361" max="15361" width="12.44140625" style="234" customWidth="1"/>
    <col min="15362" max="15362" width="8.88671875" style="234"/>
    <col min="15363" max="15363" width="11" style="234" customWidth="1"/>
    <col min="15364" max="15616" width="8.88671875" style="234"/>
    <col min="15617" max="15617" width="12.44140625" style="234" customWidth="1"/>
    <col min="15618" max="15618" width="8.88671875" style="234"/>
    <col min="15619" max="15619" width="11" style="234" customWidth="1"/>
    <col min="15620" max="15872" width="8.88671875" style="234"/>
    <col min="15873" max="15873" width="12.44140625" style="234" customWidth="1"/>
    <col min="15874" max="15874" width="8.88671875" style="234"/>
    <col min="15875" max="15875" width="11" style="234" customWidth="1"/>
    <col min="15876" max="16128" width="8.88671875" style="234"/>
    <col min="16129" max="16129" width="12.44140625" style="234" customWidth="1"/>
    <col min="16130" max="16130" width="8.88671875" style="234"/>
    <col min="16131" max="16131" width="11" style="234" customWidth="1"/>
    <col min="16132" max="16384" width="8.88671875" style="234"/>
  </cols>
  <sheetData>
    <row r="15" spans="1:15" s="235" customFormat="1" x14ac:dyDescent="0.3">
      <c r="A15" s="235" t="s">
        <v>372</v>
      </c>
      <c r="L15" s="234"/>
      <c r="N15" s="238">
        <v>10</v>
      </c>
      <c r="O15" s="240" t="s">
        <v>373</v>
      </c>
    </row>
    <row r="16" spans="1:15" s="235" customFormat="1" ht="13.8" x14ac:dyDescent="0.25">
      <c r="A16" s="235" t="s">
        <v>374</v>
      </c>
      <c r="G16" s="238">
        <v>190</v>
      </c>
    </row>
    <row r="17" spans="1:12" x14ac:dyDescent="0.3">
      <c r="L17" s="235"/>
    </row>
    <row r="18" spans="1:12" s="235" customFormat="1" x14ac:dyDescent="0.3">
      <c r="A18" s="235" t="s">
        <v>375</v>
      </c>
      <c r="L18" s="234"/>
    </row>
    <row r="19" spans="1:12" s="235" customFormat="1" ht="13.8" x14ac:dyDescent="0.25">
      <c r="A19" s="236" t="s">
        <v>376</v>
      </c>
    </row>
    <row r="20" spans="1:12" s="235" customFormat="1" ht="13.8" x14ac:dyDescent="0.25">
      <c r="A20" s="235" t="s">
        <v>396</v>
      </c>
    </row>
    <row r="21" spans="1:12" s="235" customFormat="1" ht="13.8" x14ac:dyDescent="0.25">
      <c r="A21" s="235" t="s">
        <v>377</v>
      </c>
    </row>
    <row r="22" spans="1:12" s="235" customFormat="1" ht="13.8" x14ac:dyDescent="0.25">
      <c r="A22" s="235" t="s">
        <v>378</v>
      </c>
      <c r="G22" s="237">
        <f>900/(12*3600)</f>
        <v>2.0833333333333332E-2</v>
      </c>
      <c r="H22" s="235" t="s">
        <v>379</v>
      </c>
    </row>
    <row r="23" spans="1:12" s="235" customFormat="1" ht="13.8" x14ac:dyDescent="0.25"/>
    <row r="24" spans="1:12" s="235" customFormat="1" ht="13.8" x14ac:dyDescent="0.25">
      <c r="A24" s="236" t="s">
        <v>380</v>
      </c>
    </row>
    <row r="25" spans="1:12" s="235" customFormat="1" ht="13.8" x14ac:dyDescent="0.25">
      <c r="A25" s="235" t="s">
        <v>381</v>
      </c>
      <c r="B25" s="238">
        <v>150</v>
      </c>
      <c r="C25" s="235" t="s">
        <v>382</v>
      </c>
      <c r="D25" s="238">
        <f>4*G22/(PI()*(B25/1000)^2)</f>
        <v>1.1789255043844098</v>
      </c>
    </row>
    <row r="26" spans="1:12" s="235" customFormat="1" ht="13.8" x14ac:dyDescent="0.25"/>
    <row r="27" spans="1:12" s="235" customFormat="1" ht="13.8" x14ac:dyDescent="0.25">
      <c r="A27" s="236" t="s">
        <v>383</v>
      </c>
    </row>
    <row r="28" spans="1:12" s="235" customFormat="1" ht="13.8" x14ac:dyDescent="0.25">
      <c r="A28" s="235" t="s">
        <v>384</v>
      </c>
      <c r="C28" s="238">
        <v>2.614E-2</v>
      </c>
      <c r="D28" s="235" t="s">
        <v>385</v>
      </c>
    </row>
    <row r="29" spans="1:12" s="235" customFormat="1" ht="16.2" x14ac:dyDescent="0.25">
      <c r="A29" s="235" t="s">
        <v>397</v>
      </c>
      <c r="D29" s="239">
        <f>C28*(G16/(B25/1000))*(D25^2/(2*9.81))</f>
        <v>2.3455335446554249</v>
      </c>
      <c r="E29" s="235" t="s">
        <v>386</v>
      </c>
      <c r="F29" s="240" t="s">
        <v>387</v>
      </c>
    </row>
    <row r="30" spans="1:12" s="235" customFormat="1" ht="16.2" x14ac:dyDescent="0.25">
      <c r="A30" s="235" t="s">
        <v>398</v>
      </c>
      <c r="D30" s="239">
        <f>15*(D25^2/(2*9.81))</f>
        <v>1.0625881841651645</v>
      </c>
      <c r="E30" s="235" t="s">
        <v>386</v>
      </c>
      <c r="F30" s="240" t="s">
        <v>388</v>
      </c>
    </row>
    <row r="31" spans="1:12" s="235" customFormat="1" ht="13.8" x14ac:dyDescent="0.25">
      <c r="B31" s="235" t="s">
        <v>389</v>
      </c>
      <c r="D31" s="241">
        <f>SUM(D29:D30)</f>
        <v>3.4081217288205892</v>
      </c>
      <c r="E31" s="235" t="s">
        <v>386</v>
      </c>
    </row>
    <row r="32" spans="1:12" s="235" customFormat="1" ht="13.8" x14ac:dyDescent="0.25"/>
    <row r="33" spans="1:12" s="235" customFormat="1" ht="13.8" x14ac:dyDescent="0.25">
      <c r="A33" s="236" t="s">
        <v>390</v>
      </c>
      <c r="G33" s="241">
        <f>N15+D31</f>
        <v>13.408121728820589</v>
      </c>
      <c r="H33" s="235" t="s">
        <v>25</v>
      </c>
    </row>
    <row r="34" spans="1:12" s="235" customFormat="1" ht="13.8" x14ac:dyDescent="0.25"/>
    <row r="35" spans="1:12" s="235" customFormat="1" ht="20.25" customHeight="1" x14ac:dyDescent="0.25">
      <c r="A35" s="236" t="s">
        <v>391</v>
      </c>
      <c r="G35" s="235">
        <f>9.81*1000*G22*G33/0.65</f>
        <v>4215.8228897349345</v>
      </c>
      <c r="H35" s="235" t="s">
        <v>392</v>
      </c>
      <c r="I35" s="241">
        <f>G35/1000</f>
        <v>4.2158228897349348</v>
      </c>
      <c r="J35" s="235" t="s">
        <v>393</v>
      </c>
    </row>
    <row r="36" spans="1:12" s="235" customFormat="1" ht="13.8" x14ac:dyDescent="0.25"/>
    <row r="37" spans="1:12" s="235" customFormat="1" ht="13.8" x14ac:dyDescent="0.25">
      <c r="A37" s="236" t="s">
        <v>394</v>
      </c>
    </row>
    <row r="38" spans="1:12" s="235" customFormat="1" ht="13.8" x14ac:dyDescent="0.25">
      <c r="A38" s="235" t="s">
        <v>395</v>
      </c>
    </row>
    <row r="39" spans="1:12" x14ac:dyDescent="0.3">
      <c r="L39" s="235"/>
    </row>
  </sheetData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05C5F-D312-4B34-A884-FA5C017F5D55}">
  <dimension ref="A1:E3"/>
  <sheetViews>
    <sheetView workbookViewId="0">
      <selection activeCell="D6" sqref="D6"/>
    </sheetView>
  </sheetViews>
  <sheetFormatPr defaultRowHeight="14.4" x14ac:dyDescent="0.3"/>
  <cols>
    <col min="5" max="5" width="9.109375" style="139"/>
  </cols>
  <sheetData>
    <row r="1" spans="1:5" x14ac:dyDescent="0.3">
      <c r="A1">
        <v>1395</v>
      </c>
      <c r="B1">
        <v>8.9</v>
      </c>
      <c r="C1">
        <f>B1/A1</f>
        <v>6.3799283154121868E-3</v>
      </c>
      <c r="D1">
        <v>120</v>
      </c>
      <c r="E1" s="139">
        <f>D1*C1</f>
        <v>0.7655913978494624</v>
      </c>
    </row>
    <row r="2" spans="1:5" x14ac:dyDescent="0.3">
      <c r="A2">
        <v>955</v>
      </c>
      <c r="B2">
        <v>3.6</v>
      </c>
      <c r="C2">
        <f t="shared" ref="C2:C3" si="0">B2/A2</f>
        <v>3.7696335078534031E-3</v>
      </c>
      <c r="D2">
        <v>75</v>
      </c>
      <c r="E2" s="139">
        <f>D2*C2</f>
        <v>0.28272251308900526</v>
      </c>
    </row>
    <row r="3" spans="1:5" x14ac:dyDescent="0.3">
      <c r="A3">
        <v>1265</v>
      </c>
      <c r="B3">
        <v>6.27</v>
      </c>
      <c r="C3">
        <f t="shared" si="0"/>
        <v>4.9565217391304341E-3</v>
      </c>
      <c r="D3">
        <v>75</v>
      </c>
      <c r="E3" s="139">
        <f>D3*C3</f>
        <v>0.37173913043478257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8</vt:i4>
      </vt:variant>
      <vt:variant>
        <vt:lpstr>Καθορισμένες περιοχές</vt:lpstr>
      </vt:variant>
      <vt:variant>
        <vt:i4>2</vt:i4>
      </vt:variant>
    </vt:vector>
  </HeadingPairs>
  <TitlesOfParts>
    <vt:vector size="10" baseType="lpstr">
      <vt:lpstr>πίνακας κατανάλωσης</vt:lpstr>
      <vt:lpstr>περί δικτύων πίεσης</vt:lpstr>
      <vt:lpstr>υδραυλικοί υπολογισμοί </vt:lpstr>
      <vt:lpstr>f Colebrook-White</vt:lpstr>
      <vt:lpstr>προϋπολογισμός έργων</vt:lpstr>
      <vt:lpstr>διαστασιολόγηση δεξαμενής</vt:lpstr>
      <vt:lpstr>κατανάλωση ενέργειας</vt:lpstr>
      <vt:lpstr>Φύλλο1</vt:lpstr>
      <vt:lpstr>'περί δικτύων πίεσης'!Print_Area</vt:lpstr>
      <vt:lpstr>'υδραυλικοί υπολογισμοί '!διαμετροι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Sotiris</dc:creator>
  <cp:lastModifiedBy>ΣΩΤΗΡΙΟΣ-ΘΕΟΦΑΝΗΣ ΚΑΡΑΛΗΣ</cp:lastModifiedBy>
  <dcterms:created xsi:type="dcterms:W3CDTF">2019-01-03T15:28:49Z</dcterms:created>
  <dcterms:modified xsi:type="dcterms:W3CDTF">2024-06-25T08:15:32Z</dcterms:modified>
</cp:coreProperties>
</file>