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ΜΑΘΗΜΑΤΑ ΚΑΙ ΥΛΙΚΟ\ΥΔΡΑΥΛΙΚΑ ΣΥΣΤΗΜΑΤΑ\"/>
    </mc:Choice>
  </mc:AlternateContent>
  <xr:revisionPtr revIDLastSave="0" documentId="13_ncr:1_{19F3EE13-FB83-4B9C-85E7-EC42FAFC207D}" xr6:coauthVersionLast="36" xr6:coauthVersionMax="45" xr10:uidLastSave="{00000000-0000-0000-0000-000000000000}"/>
  <bookViews>
    <workbookView xWindow="4416" yWindow="480" windowWidth="15912" windowHeight="10272" activeTab="3" xr2:uid="{00000000-000D-0000-FFFF-FFFF00000000}"/>
  </bookViews>
  <sheets>
    <sheet name="Λύση C-W" sheetId="1" r:id="rId1"/>
    <sheet name="ΔΙΑΓΡ. MOODY" sheetId="2" r:id="rId2"/>
    <sheet name="ΠΙΝ.Α-1" sheetId="4" r:id="rId3"/>
    <sheet name="ΕΠΙΛΥΣΗ" sheetId="3" r:id="rId4"/>
  </sheets>
  <calcPr calcId="191029" iterate="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1" i="3" l="1"/>
  <c r="N12" i="3"/>
  <c r="N13" i="3"/>
  <c r="N14" i="3"/>
  <c r="N15" i="3"/>
  <c r="N10" i="3"/>
  <c r="M15" i="3"/>
  <c r="M14" i="3"/>
  <c r="M13" i="3"/>
  <c r="I15" i="3"/>
  <c r="K15" i="3" s="1"/>
  <c r="J14" i="3"/>
  <c r="K14" i="3" s="1"/>
  <c r="K13" i="3"/>
  <c r="I13" i="3"/>
  <c r="I11" i="3"/>
  <c r="M12" i="3"/>
  <c r="H11" i="3"/>
  <c r="K12" i="3"/>
  <c r="K11" i="3"/>
  <c r="J12" i="3"/>
  <c r="H15" i="3"/>
  <c r="H13" i="3"/>
  <c r="M11" i="3"/>
  <c r="O11" i="3"/>
  <c r="F15" i="3"/>
  <c r="F13" i="3"/>
  <c r="E13" i="3"/>
  <c r="E15" i="3"/>
  <c r="E11" i="3"/>
  <c r="C11" i="3"/>
  <c r="C12" i="3" s="1"/>
  <c r="C13" i="3" s="1"/>
  <c r="C14" i="3" s="1"/>
  <c r="C15" i="3" s="1"/>
  <c r="C9" i="1" l="1"/>
  <c r="C5" i="1"/>
  <c r="C6" i="1" l="1"/>
  <c r="B12" i="1" s="1"/>
  <c r="C12" i="1" s="1"/>
  <c r="D12" i="1" s="1"/>
  <c r="E12" i="1" s="1"/>
  <c r="A13" i="1" s="1"/>
  <c r="B13" i="1" s="1"/>
  <c r="C13" i="1" s="1"/>
  <c r="D13" i="1" s="1"/>
  <c r="E13" i="1" s="1"/>
  <c r="A14" i="1" s="1"/>
  <c r="B14" i="1" s="1"/>
  <c r="C14" i="1" s="1"/>
  <c r="D14" i="1" s="1"/>
  <c r="E14" i="1" s="1"/>
  <c r="A15" i="1" s="1"/>
  <c r="B15" i="1" s="1"/>
  <c r="C15" i="1" s="1"/>
  <c r="D15" i="1" s="1"/>
  <c r="E15" i="1" s="1"/>
  <c r="A16" i="1" s="1"/>
  <c r="B16" i="1" s="1"/>
  <c r="C16" i="1" s="1"/>
  <c r="D16" i="1" s="1"/>
  <c r="E16" i="1" s="1"/>
  <c r="A17" i="1" s="1"/>
  <c r="B17" i="1" s="1"/>
  <c r="C17" i="1" s="1"/>
  <c r="D17" i="1" s="1"/>
  <c r="E17" i="1" s="1"/>
  <c r="C20" i="1" s="1"/>
  <c r="L11" i="3" l="1"/>
  <c r="L12" i="3" l="1"/>
  <c r="L13" i="3" l="1"/>
  <c r="L14" i="3" s="1"/>
  <c r="L15" i="3" s="1"/>
</calcChain>
</file>

<file path=xl/sharedStrings.xml><?xml version="1.0" encoding="utf-8"?>
<sst xmlns="http://schemas.openxmlformats.org/spreadsheetml/2006/main" count="61" uniqueCount="58">
  <si>
    <t>L=</t>
  </si>
  <si>
    <t>m</t>
  </si>
  <si>
    <t>D=</t>
  </si>
  <si>
    <t>Q=</t>
  </si>
  <si>
    <r>
      <t>m</t>
    </r>
    <r>
      <rPr>
        <b/>
        <vertAlign val="superscript"/>
        <sz val="10"/>
        <rFont val="Arial"/>
        <family val="2"/>
        <charset val="161"/>
      </rPr>
      <t>3</t>
    </r>
    <r>
      <rPr>
        <b/>
        <sz val="10"/>
        <rFont val="Arial"/>
        <family val="2"/>
        <charset val="161"/>
      </rPr>
      <t>/s</t>
    </r>
  </si>
  <si>
    <t>V=</t>
  </si>
  <si>
    <t>m/s</t>
  </si>
  <si>
    <t>Re=</t>
  </si>
  <si>
    <t>mm</t>
  </si>
  <si>
    <t>v=</t>
  </si>
  <si>
    <r>
      <t>m</t>
    </r>
    <r>
      <rPr>
        <b/>
        <vertAlign val="superscript"/>
        <sz val="10"/>
        <rFont val="Arial"/>
        <family val="2"/>
        <charset val="161"/>
      </rPr>
      <t>2</t>
    </r>
    <r>
      <rPr>
        <b/>
        <sz val="10"/>
        <rFont val="Arial"/>
        <family val="2"/>
        <charset val="161"/>
      </rPr>
      <t>/s</t>
    </r>
  </si>
  <si>
    <r>
      <t>f</t>
    </r>
    <r>
      <rPr>
        <b/>
        <vertAlign val="subscript"/>
        <sz val="10"/>
        <rFont val="Arial"/>
        <family val="2"/>
        <charset val="161"/>
      </rPr>
      <t>n</t>
    </r>
  </si>
  <si>
    <r>
      <t>Ref</t>
    </r>
    <r>
      <rPr>
        <b/>
        <vertAlign val="subscript"/>
        <sz val="10"/>
        <rFont val="Arial"/>
        <family val="2"/>
        <charset val="161"/>
      </rPr>
      <t>n</t>
    </r>
    <r>
      <rPr>
        <b/>
        <vertAlign val="superscript"/>
        <sz val="10"/>
        <rFont val="Arial"/>
        <family val="2"/>
        <charset val="161"/>
      </rPr>
      <t>1/2</t>
    </r>
  </si>
  <si>
    <r>
      <t>2,51/Ref</t>
    </r>
    <r>
      <rPr>
        <b/>
        <vertAlign val="subscript"/>
        <sz val="10"/>
        <rFont val="Arial"/>
        <family val="2"/>
        <charset val="161"/>
      </rPr>
      <t>n</t>
    </r>
    <r>
      <rPr>
        <b/>
        <vertAlign val="superscript"/>
        <sz val="10"/>
        <rFont val="Arial"/>
        <family val="2"/>
        <charset val="161"/>
      </rPr>
      <t>1/2</t>
    </r>
  </si>
  <si>
    <r>
      <t>1/f</t>
    </r>
    <r>
      <rPr>
        <b/>
        <vertAlign val="subscript"/>
        <sz val="10"/>
        <rFont val="Arial"/>
        <family val="2"/>
        <charset val="161"/>
      </rPr>
      <t>n</t>
    </r>
    <r>
      <rPr>
        <b/>
        <vertAlign val="superscript"/>
        <sz val="10"/>
        <rFont val="Arial"/>
        <family val="2"/>
        <charset val="161"/>
      </rPr>
      <t>1/2</t>
    </r>
  </si>
  <si>
    <r>
      <t>f</t>
    </r>
    <r>
      <rPr>
        <b/>
        <vertAlign val="subscript"/>
        <sz val="10"/>
        <rFont val="Arial"/>
        <family val="2"/>
        <charset val="161"/>
      </rPr>
      <t>n+1</t>
    </r>
  </si>
  <si>
    <t>ε=</t>
  </si>
  <si>
    <t>ε/3,7D=</t>
  </si>
  <si>
    <t>Επίλυση της εξ. Colebrook-White eq. με επαναλήψεις</t>
  </si>
  <si>
    <t>(τελειώνει όταν στην στήλη Α έχω ίδιο νουμερο με τη στήλη Ε, εισαγόμενο = εξαγόμενο)</t>
  </si>
  <si>
    <r>
      <t>H</t>
    </r>
    <r>
      <rPr>
        <b/>
        <vertAlign val="subscript"/>
        <sz val="8"/>
        <rFont val="Arial"/>
        <family val="2"/>
        <charset val="161"/>
      </rPr>
      <t>L</t>
    </r>
    <r>
      <rPr>
        <b/>
        <sz val="10"/>
        <rFont val="Arial"/>
        <family val="2"/>
        <charset val="161"/>
      </rPr>
      <t>=</t>
    </r>
  </si>
  <si>
    <t>Δεδομένα</t>
  </si>
  <si>
    <t>Α</t>
  </si>
  <si>
    <t>C</t>
  </si>
  <si>
    <t>D</t>
  </si>
  <si>
    <t>E</t>
  </si>
  <si>
    <t>F</t>
  </si>
  <si>
    <t>L</t>
  </si>
  <si>
    <t>L t.</t>
  </si>
  <si>
    <t>V</t>
  </si>
  <si>
    <t>f</t>
  </si>
  <si>
    <t>Q</t>
  </si>
  <si>
    <t>A</t>
  </si>
  <si>
    <t>Ζητούμενα</t>
  </si>
  <si>
    <t>Πιεζομετρικά ύψη</t>
  </si>
  <si>
    <t>ύψη ταχύτητας</t>
  </si>
  <si>
    <t>απώλειες μεταξυ</t>
  </si>
  <si>
    <r>
      <t>h</t>
    </r>
    <r>
      <rPr>
        <sz val="10"/>
        <rFont val="Arial"/>
        <family val="2"/>
        <charset val="161"/>
      </rPr>
      <t>L</t>
    </r>
  </si>
  <si>
    <t>V2/2g</t>
  </si>
  <si>
    <t>υψομετρα</t>
  </si>
  <si>
    <t>γραμ.απώλ.</t>
  </si>
  <si>
    <t>ύψος κιν.εν</t>
  </si>
  <si>
    <t>τοπ.απώλ.</t>
  </si>
  <si>
    <t>ΔΗ</t>
  </si>
  <si>
    <t>διατομή</t>
  </si>
  <si>
    <t>ΑΠΩΛΕΙΕΣ</t>
  </si>
  <si>
    <r>
      <t xml:space="preserve">H </t>
    </r>
    <r>
      <rPr>
        <sz val="8"/>
        <rFont val="Arial"/>
        <family val="2"/>
        <charset val="161"/>
      </rPr>
      <t>ΓΡΑΜ.ΕΝΕΡΓ.</t>
    </r>
  </si>
  <si>
    <r>
      <t xml:space="preserve">H </t>
    </r>
    <r>
      <rPr>
        <sz val="8"/>
        <rFont val="Arial"/>
        <family val="2"/>
        <charset val="161"/>
      </rPr>
      <t>ΚΙΝ.ΕΝΕΡΓ.</t>
    </r>
  </si>
  <si>
    <r>
      <t xml:space="preserve">H </t>
    </r>
    <r>
      <rPr>
        <sz val="8"/>
        <rFont val="Arial"/>
        <family val="2"/>
        <charset val="161"/>
      </rPr>
      <t>ΠΙΕΖΟΜ.</t>
    </r>
  </si>
  <si>
    <t>συνολο</t>
  </si>
  <si>
    <t>μήκη, L</t>
  </si>
  <si>
    <t>διάμ., D</t>
  </si>
  <si>
    <r>
      <t xml:space="preserve">συντ.τρ. </t>
    </r>
    <r>
      <rPr>
        <i/>
        <sz val="14"/>
        <rFont val="Arial"/>
        <family val="2"/>
        <charset val="161"/>
      </rPr>
      <t>f</t>
    </r>
  </si>
  <si>
    <t>ταχύτητες, V</t>
  </si>
  <si>
    <t>παροχή, Q</t>
  </si>
  <si>
    <t>συνολικό φορτίο (Η Γραμμής Ενέργειας)</t>
  </si>
  <si>
    <r>
      <t>h</t>
    </r>
    <r>
      <rPr>
        <sz val="10"/>
        <rFont val="Arial"/>
        <family val="2"/>
        <charset val="161"/>
      </rPr>
      <t>τοπ</t>
    </r>
  </si>
  <si>
    <t xml:space="preserve">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</si>
</sst>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0000000"/>
    <numFmt numFmtId="167" formatCode="0.0000000"/>
    <numFmt numFmtId="168" formatCode="0.00000"/>
  </numFmts>
  <fonts count="12" x14ac:knownFonts="1">
    <font>
      <sz val="10"/>
      <name val="Arial"/>
      <charset val="161"/>
    </font>
    <font>
      <b/>
      <u/>
      <sz val="10"/>
      <name val="Arial"/>
      <family val="2"/>
      <charset val="161"/>
    </font>
    <font>
      <b/>
      <sz val="10"/>
      <name val="Arial"/>
      <family val="2"/>
      <charset val="161"/>
    </font>
    <font>
      <b/>
      <vertAlign val="superscript"/>
      <sz val="10"/>
      <name val="Arial"/>
      <family val="2"/>
      <charset val="161"/>
    </font>
    <font>
      <b/>
      <vertAlign val="subscript"/>
      <sz val="10"/>
      <name val="Arial"/>
      <family val="2"/>
      <charset val="161"/>
    </font>
    <font>
      <sz val="10"/>
      <name val="Arial"/>
      <family val="2"/>
      <charset val="161"/>
    </font>
    <font>
      <b/>
      <vertAlign val="subscript"/>
      <sz val="8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sz val="8"/>
      <name val="Arial"/>
      <family val="2"/>
      <charset val="161"/>
    </font>
    <font>
      <i/>
      <sz val="8"/>
      <name val="Arial"/>
      <family val="2"/>
      <charset val="161"/>
    </font>
    <font>
      <i/>
      <sz val="14"/>
      <name val="Arial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4" xfId="0" applyBorder="1"/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0" fillId="0" borderId="5" xfId="0" applyBorder="1"/>
    <xf numFmtId="164" fontId="2" fillId="2" borderId="0" xfId="0" applyNumberFormat="1" applyFont="1" applyFill="1" applyAlignment="1">
      <alignment horizontal="left"/>
    </xf>
    <xf numFmtId="0" fontId="5" fillId="0" borderId="0" xfId="0" applyFont="1" applyAlignment="1">
      <alignment horizontal="right"/>
    </xf>
    <xf numFmtId="16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1" fontId="2" fillId="2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168" fontId="0" fillId="0" borderId="4" xfId="0" applyNumberFormat="1" applyBorder="1"/>
    <xf numFmtId="1" fontId="0" fillId="0" borderId="0" xfId="0" applyNumberFormat="1"/>
    <xf numFmtId="167" fontId="0" fillId="0" borderId="0" xfId="0" applyNumberFormat="1"/>
    <xf numFmtId="165" fontId="0" fillId="0" borderId="0" xfId="0" applyNumberFormat="1"/>
    <xf numFmtId="168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3" borderId="0" xfId="0" applyFont="1" applyFill="1" applyAlignment="1">
      <alignment horizontal="right"/>
    </xf>
    <xf numFmtId="164" fontId="2" fillId="3" borderId="0" xfId="0" applyNumberFormat="1" applyFont="1" applyFill="1"/>
    <xf numFmtId="0" fontId="2" fillId="3" borderId="0" xfId="0" applyFont="1" applyFill="1"/>
    <xf numFmtId="0" fontId="1" fillId="0" borderId="0" xfId="0" applyFont="1" applyAlignme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4" borderId="0" xfId="0" applyFont="1" applyFill="1"/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5" borderId="0" xfId="0" applyFont="1" applyFill="1" applyAlignment="1">
      <alignment horizontal="center"/>
    </xf>
    <xf numFmtId="0" fontId="8" fillId="6" borderId="0" xfId="0" applyFont="1" applyFill="1"/>
    <xf numFmtId="0" fontId="8" fillId="6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5" borderId="0" xfId="0" applyFont="1" applyFill="1"/>
    <xf numFmtId="2" fontId="10" fillId="0" borderId="0" xfId="0" applyNumberFormat="1" applyFont="1" applyAlignment="1">
      <alignment horizontal="center"/>
    </xf>
    <xf numFmtId="2" fontId="8" fillId="4" borderId="9" xfId="0" applyNumberFormat="1" applyFont="1" applyFill="1" applyBorder="1"/>
    <xf numFmtId="2" fontId="8" fillId="5" borderId="9" xfId="0" applyNumberFormat="1" applyFont="1" applyFill="1" applyBorder="1"/>
    <xf numFmtId="2" fontId="8" fillId="0" borderId="9" xfId="0" applyNumberFormat="1" applyFont="1" applyBorder="1"/>
    <xf numFmtId="0" fontId="8" fillId="4" borderId="9" xfId="0" applyFont="1" applyFill="1" applyBorder="1"/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ΥΨΟΜΕΤΡΑ Γ.Ε και Π.Γ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ΓΡΑΜΜΗ ΕΝΕΡΓΕΙΑΣ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ΕΠΙΛΥΣΗ!$A$10:$A$15</c:f>
              <c:strCache>
                <c:ptCount val="6"/>
                <c:pt idx="0">
                  <c:v>Α</c:v>
                </c:pt>
                <c:pt idx="1">
                  <c:v>B 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ΕΠΙΛΥΣΗ!$L$10:$L$15</c:f>
              <c:numCache>
                <c:formatCode>0.00</c:formatCode>
                <c:ptCount val="6"/>
                <c:pt idx="0">
                  <c:v>200.31</c:v>
                </c:pt>
                <c:pt idx="1">
                  <c:v>199.09621814475025</c:v>
                </c:pt>
                <c:pt idx="2">
                  <c:v>197.32318845579937</c:v>
                </c:pt>
                <c:pt idx="3">
                  <c:v>182.99425217784432</c:v>
                </c:pt>
                <c:pt idx="4">
                  <c:v>180.31055778828963</c:v>
                </c:pt>
                <c:pt idx="5">
                  <c:v>179.70366686066475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4-433B-9A9D-8F119068077E}"/>
            </c:ext>
          </c:extLst>
        </c:ser>
        <c:ser>
          <c:idx val="1"/>
          <c:order val="1"/>
          <c:tx>
            <c:v>ΠΙΕΖΟΜΕΤΡΙΚΗ ΓΡΑΜΜΗ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l-G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ΕΠΙΛΥΣΗ!$A$10:$A$15</c:f>
              <c:strCache>
                <c:ptCount val="6"/>
                <c:pt idx="0">
                  <c:v>Α</c:v>
                </c:pt>
                <c:pt idx="1">
                  <c:v>B 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ΕΠΙΛΥΣΗ!$N$10:$N$15</c:f>
              <c:numCache>
                <c:formatCode>0.00</c:formatCode>
                <c:ptCount val="6"/>
                <c:pt idx="0">
                  <c:v>200</c:v>
                </c:pt>
                <c:pt idx="1">
                  <c:v>198.79277268093782</c:v>
                </c:pt>
                <c:pt idx="2">
                  <c:v>192.53121632349965</c:v>
                </c:pt>
                <c:pt idx="3">
                  <c:v>178.2022800455446</c:v>
                </c:pt>
                <c:pt idx="4">
                  <c:v>180.00711232447719</c:v>
                </c:pt>
                <c:pt idx="5">
                  <c:v>179.40022139685232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4-433B-9A9D-8F11906807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751231"/>
        <c:axId val="475799919"/>
      </c:lineChart>
      <c:catAx>
        <c:axId val="6857512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ΔΙΑΤΟΜΗ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475799919"/>
        <c:crosses val="autoZero"/>
        <c:auto val="1"/>
        <c:lblAlgn val="ctr"/>
        <c:lblOffset val="100"/>
        <c:noMultiLvlLbl val="0"/>
      </c:catAx>
      <c:valAx>
        <c:axId val="475799919"/>
        <c:scaling>
          <c:orientation val="minMax"/>
          <c:max val="202"/>
          <c:min val="1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/>
                  <a:t>ΥΨΟΜΕΤΡΟ (</a:t>
                </a:r>
                <a:r>
                  <a:rPr lang="en-US"/>
                  <a:t>m)</a:t>
                </a:r>
                <a:endParaRPr lang="el-G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l-G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85751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350000000000013"/>
          <c:y val="0.48226778944298621"/>
          <c:w val="0.16650008648632389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ΕΠΙΛΥΣΗ!$L$10:$L$15</c:f>
              <c:numCache>
                <c:formatCode>0.00</c:formatCode>
                <c:ptCount val="6"/>
                <c:pt idx="0">
                  <c:v>200.31</c:v>
                </c:pt>
                <c:pt idx="1">
                  <c:v>199.09621814475025</c:v>
                </c:pt>
                <c:pt idx="2">
                  <c:v>197.32318845579937</c:v>
                </c:pt>
                <c:pt idx="3">
                  <c:v>182.99425217784432</c:v>
                </c:pt>
                <c:pt idx="4">
                  <c:v>180.31055778828963</c:v>
                </c:pt>
                <c:pt idx="5">
                  <c:v>179.70366686066475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8-412F-B28E-C3ADFF8630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ΕΠΙΛΥΣΗ!$N$10:$N$15</c:f>
              <c:numCache>
                <c:formatCode>0.00</c:formatCode>
                <c:ptCount val="6"/>
                <c:pt idx="0">
                  <c:v>200</c:v>
                </c:pt>
                <c:pt idx="1">
                  <c:v>198.79277268093782</c:v>
                </c:pt>
                <c:pt idx="2">
                  <c:v>192.53121632349965</c:v>
                </c:pt>
                <c:pt idx="3">
                  <c:v>178.2022800455446</c:v>
                </c:pt>
                <c:pt idx="4">
                  <c:v>180.00711232447719</c:v>
                </c:pt>
                <c:pt idx="5">
                  <c:v>179.40022139685232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8-412F-B28E-C3ADFF863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2525023"/>
        <c:axId val="690685535"/>
      </c:barChart>
      <c:catAx>
        <c:axId val="682525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90685535"/>
        <c:crosses val="autoZero"/>
        <c:auto val="1"/>
        <c:lblAlgn val="ctr"/>
        <c:lblOffset val="100"/>
        <c:noMultiLvlLbl val="0"/>
      </c:catAx>
      <c:valAx>
        <c:axId val="690685535"/>
        <c:scaling>
          <c:orientation val="minMax"/>
          <c:max val="201"/>
          <c:min val="1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l-GR"/>
          </a:p>
        </c:txPr>
        <c:crossAx val="68252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l-G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l-G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270510</xdr:colOff>
      <xdr:row>6</xdr:row>
      <xdr:rowOff>76200</xdr:rowOff>
    </xdr:from>
    <xdr:to>
      <xdr:col>11</xdr:col>
      <xdr:colOff>255379</xdr:colOff>
      <xdr:row>11</xdr:row>
      <xdr:rowOff>19703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92076CA-33FA-48A5-90E9-F560F01FB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0530" y="1120140"/>
          <a:ext cx="3032869" cy="857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40</xdr:row>
      <xdr:rowOff>162944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E8E9CBE1-1A21-4B8A-898E-DB53C931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8685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608511</xdr:colOff>
      <xdr:row>31</xdr:row>
      <xdr:rowOff>107444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9BE78CEF-C00C-4AA3-995C-75E15DE6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42911" cy="53042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359665</xdr:colOff>
      <xdr:row>0</xdr:row>
      <xdr:rowOff>0</xdr:rowOff>
    </xdr:from>
    <xdr:to>
      <xdr:col>14</xdr:col>
      <xdr:colOff>60961</xdr:colOff>
      <xdr:row>7</xdr:row>
      <xdr:rowOff>693905</xdr:rowOff>
    </xdr:to>
    <xdr:pic>
      <xdr:nvPicPr>
        <xdr:cNvPr id="6" name="Εικόνα 5">
          <a:extLst>
            <a:ext uri="{FF2B5EF4-FFF2-40B4-BE49-F238E27FC236}">
              <a16:creationId xmlns:a16="http://schemas.microsoft.com/office/drawing/2014/main" id="{ECE52974-F67D-4678-AA9B-C9AE95CF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8641" y="0"/>
          <a:ext cx="4809744" cy="2242289"/>
        </a:xfrm>
        <a:prstGeom prst="rect">
          <a:avLst/>
        </a:prstGeom>
      </xdr:spPr>
    </xdr:pic>
    <xdr:clientData/>
  </xdr:twoCellAnchor>
  <xdr:twoCellAnchor editAs="oneCell">
    <xdr:from>
      <xdr:col>13</xdr:col>
      <xdr:colOff>749807</xdr:colOff>
      <xdr:row>0</xdr:row>
      <xdr:rowOff>0</xdr:rowOff>
    </xdr:from>
    <xdr:to>
      <xdr:col>18</xdr:col>
      <xdr:colOff>504848</xdr:colOff>
      <xdr:row>7</xdr:row>
      <xdr:rowOff>652272</xdr:rowOff>
    </xdr:to>
    <xdr:pic>
      <xdr:nvPicPr>
        <xdr:cNvPr id="4" name="Εικόνα 3">
          <a:extLst>
            <a:ext uri="{FF2B5EF4-FFF2-40B4-BE49-F238E27FC236}">
              <a16:creationId xmlns:a16="http://schemas.microsoft.com/office/drawing/2014/main" id="{192033D7-9676-4B78-A14A-48AB3A16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75519" y="0"/>
          <a:ext cx="3927753" cy="2200656"/>
        </a:xfrm>
        <a:prstGeom prst="rect">
          <a:avLst/>
        </a:prstGeom>
      </xdr:spPr>
    </xdr:pic>
    <xdr:clientData/>
  </xdr:twoCellAnchor>
  <xdr:twoCellAnchor editAs="oneCell">
    <xdr:from>
      <xdr:col>12</xdr:col>
      <xdr:colOff>188976</xdr:colOff>
      <xdr:row>1</xdr:row>
      <xdr:rowOff>97536</xdr:rowOff>
    </xdr:from>
    <xdr:to>
      <xdr:col>13</xdr:col>
      <xdr:colOff>152400</xdr:colOff>
      <xdr:row>4</xdr:row>
      <xdr:rowOff>134112</xdr:rowOff>
    </xdr:to>
    <xdr:pic>
      <xdr:nvPicPr>
        <xdr:cNvPr id="5" name="Εικόνα 4" descr="D:\ELEMENTS\EPH\IMAGES3\EQ3_30.GIF">
          <a:extLst>
            <a:ext uri="{FF2B5EF4-FFF2-40B4-BE49-F238E27FC236}">
              <a16:creationId xmlns:a16="http://schemas.microsoft.com/office/drawing/2014/main" id="{AA7DFE3C-0D52-4102-A234-45321264EF8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88352" y="316992"/>
          <a:ext cx="731520" cy="707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323088</xdr:colOff>
      <xdr:row>16</xdr:row>
      <xdr:rowOff>45720</xdr:rowOff>
    </xdr:from>
    <xdr:to>
      <xdr:col>8</xdr:col>
      <xdr:colOff>405384</xdr:colOff>
      <xdr:row>28</xdr:row>
      <xdr:rowOff>155448</xdr:rowOff>
    </xdr:to>
    <xdr:graphicFrame macro="">
      <xdr:nvGraphicFramePr>
        <xdr:cNvPr id="7" name="Γράφημα 6">
          <a:extLst>
            <a:ext uri="{FF2B5EF4-FFF2-40B4-BE49-F238E27FC236}">
              <a16:creationId xmlns:a16="http://schemas.microsoft.com/office/drawing/2014/main" id="{14872041-0426-4D1C-94A0-EAB7B9C467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441960</xdr:colOff>
      <xdr:row>16</xdr:row>
      <xdr:rowOff>51816</xdr:rowOff>
    </xdr:from>
    <xdr:to>
      <xdr:col>14</xdr:col>
      <xdr:colOff>307848</xdr:colOff>
      <xdr:row>28</xdr:row>
      <xdr:rowOff>161544</xdr:rowOff>
    </xdr:to>
    <xdr:graphicFrame macro="">
      <xdr:nvGraphicFramePr>
        <xdr:cNvPr id="8" name="Γράφημα 7">
          <a:extLst>
            <a:ext uri="{FF2B5EF4-FFF2-40B4-BE49-F238E27FC236}">
              <a16:creationId xmlns:a16="http://schemas.microsoft.com/office/drawing/2014/main" id="{CAA16491-EAAF-42CC-8D6F-0E4B00F045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3"/>
  <sheetViews>
    <sheetView zoomScaleNormal="100" workbookViewId="0">
      <selection activeCell="C26" sqref="C26"/>
    </sheetView>
  </sheetViews>
  <sheetFormatPr defaultRowHeight="13.2" x14ac:dyDescent="0.25"/>
  <cols>
    <col min="3" max="3" width="13.44140625" customWidth="1"/>
    <col min="255" max="255" width="13.44140625" customWidth="1"/>
    <col min="259" max="259" width="11.6640625" customWidth="1"/>
    <col min="260" max="260" width="12.44140625" customWidth="1"/>
    <col min="261" max="262" width="11.44140625" customWidth="1"/>
    <col min="511" max="511" width="13.44140625" customWidth="1"/>
    <col min="515" max="515" width="11.6640625" customWidth="1"/>
    <col min="516" max="516" width="12.44140625" customWidth="1"/>
    <col min="517" max="518" width="11.44140625" customWidth="1"/>
    <col min="767" max="767" width="13.44140625" customWidth="1"/>
    <col min="771" max="771" width="11.6640625" customWidth="1"/>
    <col min="772" max="772" width="12.44140625" customWidth="1"/>
    <col min="773" max="774" width="11.44140625" customWidth="1"/>
    <col min="1023" max="1023" width="13.44140625" customWidth="1"/>
    <col min="1027" max="1027" width="11.6640625" customWidth="1"/>
    <col min="1028" max="1028" width="12.44140625" customWidth="1"/>
    <col min="1029" max="1030" width="11.44140625" customWidth="1"/>
    <col min="1279" max="1279" width="13.44140625" customWidth="1"/>
    <col min="1283" max="1283" width="11.6640625" customWidth="1"/>
    <col min="1284" max="1284" width="12.44140625" customWidth="1"/>
    <col min="1285" max="1286" width="11.44140625" customWidth="1"/>
    <col min="1535" max="1535" width="13.44140625" customWidth="1"/>
    <col min="1539" max="1539" width="11.6640625" customWidth="1"/>
    <col min="1540" max="1540" width="12.44140625" customWidth="1"/>
    <col min="1541" max="1542" width="11.44140625" customWidth="1"/>
    <col min="1791" max="1791" width="13.44140625" customWidth="1"/>
    <col min="1795" max="1795" width="11.6640625" customWidth="1"/>
    <col min="1796" max="1796" width="12.44140625" customWidth="1"/>
    <col min="1797" max="1798" width="11.44140625" customWidth="1"/>
    <col min="2047" max="2047" width="13.44140625" customWidth="1"/>
    <col min="2051" max="2051" width="11.6640625" customWidth="1"/>
    <col min="2052" max="2052" width="12.44140625" customWidth="1"/>
    <col min="2053" max="2054" width="11.44140625" customWidth="1"/>
    <col min="2303" max="2303" width="13.44140625" customWidth="1"/>
    <col min="2307" max="2307" width="11.6640625" customWidth="1"/>
    <col min="2308" max="2308" width="12.44140625" customWidth="1"/>
    <col min="2309" max="2310" width="11.44140625" customWidth="1"/>
    <col min="2559" max="2559" width="13.44140625" customWidth="1"/>
    <col min="2563" max="2563" width="11.6640625" customWidth="1"/>
    <col min="2564" max="2564" width="12.44140625" customWidth="1"/>
    <col min="2565" max="2566" width="11.44140625" customWidth="1"/>
    <col min="2815" max="2815" width="13.44140625" customWidth="1"/>
    <col min="2819" max="2819" width="11.6640625" customWidth="1"/>
    <col min="2820" max="2820" width="12.44140625" customWidth="1"/>
    <col min="2821" max="2822" width="11.44140625" customWidth="1"/>
    <col min="3071" max="3071" width="13.44140625" customWidth="1"/>
    <col min="3075" max="3075" width="11.6640625" customWidth="1"/>
    <col min="3076" max="3076" width="12.44140625" customWidth="1"/>
    <col min="3077" max="3078" width="11.44140625" customWidth="1"/>
    <col min="3327" max="3327" width="13.44140625" customWidth="1"/>
    <col min="3331" max="3331" width="11.6640625" customWidth="1"/>
    <col min="3332" max="3332" width="12.44140625" customWidth="1"/>
    <col min="3333" max="3334" width="11.44140625" customWidth="1"/>
    <col min="3583" max="3583" width="13.44140625" customWidth="1"/>
    <col min="3587" max="3587" width="11.6640625" customWidth="1"/>
    <col min="3588" max="3588" width="12.44140625" customWidth="1"/>
    <col min="3589" max="3590" width="11.44140625" customWidth="1"/>
    <col min="3839" max="3839" width="13.44140625" customWidth="1"/>
    <col min="3843" max="3843" width="11.6640625" customWidth="1"/>
    <col min="3844" max="3844" width="12.44140625" customWidth="1"/>
    <col min="3845" max="3846" width="11.44140625" customWidth="1"/>
    <col min="4095" max="4095" width="13.44140625" customWidth="1"/>
    <col min="4099" max="4099" width="11.6640625" customWidth="1"/>
    <col min="4100" max="4100" width="12.44140625" customWidth="1"/>
    <col min="4101" max="4102" width="11.44140625" customWidth="1"/>
    <col min="4351" max="4351" width="13.44140625" customWidth="1"/>
    <col min="4355" max="4355" width="11.6640625" customWidth="1"/>
    <col min="4356" max="4356" width="12.44140625" customWidth="1"/>
    <col min="4357" max="4358" width="11.44140625" customWidth="1"/>
    <col min="4607" max="4607" width="13.44140625" customWidth="1"/>
    <col min="4611" max="4611" width="11.6640625" customWidth="1"/>
    <col min="4612" max="4612" width="12.44140625" customWidth="1"/>
    <col min="4613" max="4614" width="11.44140625" customWidth="1"/>
    <col min="4863" max="4863" width="13.44140625" customWidth="1"/>
    <col min="4867" max="4867" width="11.6640625" customWidth="1"/>
    <col min="4868" max="4868" width="12.44140625" customWidth="1"/>
    <col min="4869" max="4870" width="11.44140625" customWidth="1"/>
    <col min="5119" max="5119" width="13.44140625" customWidth="1"/>
    <col min="5123" max="5123" width="11.6640625" customWidth="1"/>
    <col min="5124" max="5124" width="12.44140625" customWidth="1"/>
    <col min="5125" max="5126" width="11.44140625" customWidth="1"/>
    <col min="5375" max="5375" width="13.44140625" customWidth="1"/>
    <col min="5379" max="5379" width="11.6640625" customWidth="1"/>
    <col min="5380" max="5380" width="12.44140625" customWidth="1"/>
    <col min="5381" max="5382" width="11.44140625" customWidth="1"/>
    <col min="5631" max="5631" width="13.44140625" customWidth="1"/>
    <col min="5635" max="5635" width="11.6640625" customWidth="1"/>
    <col min="5636" max="5636" width="12.44140625" customWidth="1"/>
    <col min="5637" max="5638" width="11.44140625" customWidth="1"/>
    <col min="5887" max="5887" width="13.44140625" customWidth="1"/>
    <col min="5891" max="5891" width="11.6640625" customWidth="1"/>
    <col min="5892" max="5892" width="12.44140625" customWidth="1"/>
    <col min="5893" max="5894" width="11.44140625" customWidth="1"/>
    <col min="6143" max="6143" width="13.44140625" customWidth="1"/>
    <col min="6147" max="6147" width="11.6640625" customWidth="1"/>
    <col min="6148" max="6148" width="12.44140625" customWidth="1"/>
    <col min="6149" max="6150" width="11.44140625" customWidth="1"/>
    <col min="6399" max="6399" width="13.44140625" customWidth="1"/>
    <col min="6403" max="6403" width="11.6640625" customWidth="1"/>
    <col min="6404" max="6404" width="12.44140625" customWidth="1"/>
    <col min="6405" max="6406" width="11.44140625" customWidth="1"/>
    <col min="6655" max="6655" width="13.44140625" customWidth="1"/>
    <col min="6659" max="6659" width="11.6640625" customWidth="1"/>
    <col min="6660" max="6660" width="12.44140625" customWidth="1"/>
    <col min="6661" max="6662" width="11.44140625" customWidth="1"/>
    <col min="6911" max="6911" width="13.44140625" customWidth="1"/>
    <col min="6915" max="6915" width="11.6640625" customWidth="1"/>
    <col min="6916" max="6916" width="12.44140625" customWidth="1"/>
    <col min="6917" max="6918" width="11.44140625" customWidth="1"/>
    <col min="7167" max="7167" width="13.44140625" customWidth="1"/>
    <col min="7171" max="7171" width="11.6640625" customWidth="1"/>
    <col min="7172" max="7172" width="12.44140625" customWidth="1"/>
    <col min="7173" max="7174" width="11.44140625" customWidth="1"/>
    <col min="7423" max="7423" width="13.44140625" customWidth="1"/>
    <col min="7427" max="7427" width="11.6640625" customWidth="1"/>
    <col min="7428" max="7428" width="12.44140625" customWidth="1"/>
    <col min="7429" max="7430" width="11.44140625" customWidth="1"/>
    <col min="7679" max="7679" width="13.44140625" customWidth="1"/>
    <col min="7683" max="7683" width="11.6640625" customWidth="1"/>
    <col min="7684" max="7684" width="12.44140625" customWidth="1"/>
    <col min="7685" max="7686" width="11.44140625" customWidth="1"/>
    <col min="7935" max="7935" width="13.44140625" customWidth="1"/>
    <col min="7939" max="7939" width="11.6640625" customWidth="1"/>
    <col min="7940" max="7940" width="12.44140625" customWidth="1"/>
    <col min="7941" max="7942" width="11.44140625" customWidth="1"/>
    <col min="8191" max="8191" width="13.44140625" customWidth="1"/>
    <col min="8195" max="8195" width="11.6640625" customWidth="1"/>
    <col min="8196" max="8196" width="12.44140625" customWidth="1"/>
    <col min="8197" max="8198" width="11.44140625" customWidth="1"/>
    <col min="8447" max="8447" width="13.44140625" customWidth="1"/>
    <col min="8451" max="8451" width="11.6640625" customWidth="1"/>
    <col min="8452" max="8452" width="12.44140625" customWidth="1"/>
    <col min="8453" max="8454" width="11.44140625" customWidth="1"/>
    <col min="8703" max="8703" width="13.44140625" customWidth="1"/>
    <col min="8707" max="8707" width="11.6640625" customWidth="1"/>
    <col min="8708" max="8708" width="12.44140625" customWidth="1"/>
    <col min="8709" max="8710" width="11.44140625" customWidth="1"/>
    <col min="8959" max="8959" width="13.44140625" customWidth="1"/>
    <col min="8963" max="8963" width="11.6640625" customWidth="1"/>
    <col min="8964" max="8964" width="12.44140625" customWidth="1"/>
    <col min="8965" max="8966" width="11.44140625" customWidth="1"/>
    <col min="9215" max="9215" width="13.44140625" customWidth="1"/>
    <col min="9219" max="9219" width="11.6640625" customWidth="1"/>
    <col min="9220" max="9220" width="12.44140625" customWidth="1"/>
    <col min="9221" max="9222" width="11.44140625" customWidth="1"/>
    <col min="9471" max="9471" width="13.44140625" customWidth="1"/>
    <col min="9475" max="9475" width="11.6640625" customWidth="1"/>
    <col min="9476" max="9476" width="12.44140625" customWidth="1"/>
    <col min="9477" max="9478" width="11.44140625" customWidth="1"/>
    <col min="9727" max="9727" width="13.44140625" customWidth="1"/>
    <col min="9731" max="9731" width="11.6640625" customWidth="1"/>
    <col min="9732" max="9732" width="12.44140625" customWidth="1"/>
    <col min="9733" max="9734" width="11.44140625" customWidth="1"/>
    <col min="9983" max="9983" width="13.44140625" customWidth="1"/>
    <col min="9987" max="9987" width="11.6640625" customWidth="1"/>
    <col min="9988" max="9988" width="12.44140625" customWidth="1"/>
    <col min="9989" max="9990" width="11.44140625" customWidth="1"/>
    <col min="10239" max="10239" width="13.44140625" customWidth="1"/>
    <col min="10243" max="10243" width="11.6640625" customWidth="1"/>
    <col min="10244" max="10244" width="12.44140625" customWidth="1"/>
    <col min="10245" max="10246" width="11.44140625" customWidth="1"/>
    <col min="10495" max="10495" width="13.44140625" customWidth="1"/>
    <col min="10499" max="10499" width="11.6640625" customWidth="1"/>
    <col min="10500" max="10500" width="12.44140625" customWidth="1"/>
    <col min="10501" max="10502" width="11.44140625" customWidth="1"/>
    <col min="10751" max="10751" width="13.44140625" customWidth="1"/>
    <col min="10755" max="10755" width="11.6640625" customWidth="1"/>
    <col min="10756" max="10756" width="12.44140625" customWidth="1"/>
    <col min="10757" max="10758" width="11.44140625" customWidth="1"/>
    <col min="11007" max="11007" width="13.44140625" customWidth="1"/>
    <col min="11011" max="11011" width="11.6640625" customWidth="1"/>
    <col min="11012" max="11012" width="12.44140625" customWidth="1"/>
    <col min="11013" max="11014" width="11.44140625" customWidth="1"/>
    <col min="11263" max="11263" width="13.44140625" customWidth="1"/>
    <col min="11267" max="11267" width="11.6640625" customWidth="1"/>
    <col min="11268" max="11268" width="12.44140625" customWidth="1"/>
    <col min="11269" max="11270" width="11.44140625" customWidth="1"/>
    <col min="11519" max="11519" width="13.44140625" customWidth="1"/>
    <col min="11523" max="11523" width="11.6640625" customWidth="1"/>
    <col min="11524" max="11524" width="12.44140625" customWidth="1"/>
    <col min="11525" max="11526" width="11.44140625" customWidth="1"/>
    <col min="11775" max="11775" width="13.44140625" customWidth="1"/>
    <col min="11779" max="11779" width="11.6640625" customWidth="1"/>
    <col min="11780" max="11780" width="12.44140625" customWidth="1"/>
    <col min="11781" max="11782" width="11.44140625" customWidth="1"/>
    <col min="12031" max="12031" width="13.44140625" customWidth="1"/>
    <col min="12035" max="12035" width="11.6640625" customWidth="1"/>
    <col min="12036" max="12036" width="12.44140625" customWidth="1"/>
    <col min="12037" max="12038" width="11.44140625" customWidth="1"/>
    <col min="12287" max="12287" width="13.44140625" customWidth="1"/>
    <col min="12291" max="12291" width="11.6640625" customWidth="1"/>
    <col min="12292" max="12292" width="12.44140625" customWidth="1"/>
    <col min="12293" max="12294" width="11.44140625" customWidth="1"/>
    <col min="12543" max="12543" width="13.44140625" customWidth="1"/>
    <col min="12547" max="12547" width="11.6640625" customWidth="1"/>
    <col min="12548" max="12548" width="12.44140625" customWidth="1"/>
    <col min="12549" max="12550" width="11.44140625" customWidth="1"/>
    <col min="12799" max="12799" width="13.44140625" customWidth="1"/>
    <col min="12803" max="12803" width="11.6640625" customWidth="1"/>
    <col min="12804" max="12804" width="12.44140625" customWidth="1"/>
    <col min="12805" max="12806" width="11.44140625" customWidth="1"/>
    <col min="13055" max="13055" width="13.44140625" customWidth="1"/>
    <col min="13059" max="13059" width="11.6640625" customWidth="1"/>
    <col min="13060" max="13060" width="12.44140625" customWidth="1"/>
    <col min="13061" max="13062" width="11.44140625" customWidth="1"/>
    <col min="13311" max="13311" width="13.44140625" customWidth="1"/>
    <col min="13315" max="13315" width="11.6640625" customWidth="1"/>
    <col min="13316" max="13316" width="12.44140625" customWidth="1"/>
    <col min="13317" max="13318" width="11.44140625" customWidth="1"/>
    <col min="13567" max="13567" width="13.44140625" customWidth="1"/>
    <col min="13571" max="13571" width="11.6640625" customWidth="1"/>
    <col min="13572" max="13572" width="12.44140625" customWidth="1"/>
    <col min="13573" max="13574" width="11.44140625" customWidth="1"/>
    <col min="13823" max="13823" width="13.44140625" customWidth="1"/>
    <col min="13827" max="13827" width="11.6640625" customWidth="1"/>
    <col min="13828" max="13828" width="12.44140625" customWidth="1"/>
    <col min="13829" max="13830" width="11.44140625" customWidth="1"/>
    <col min="14079" max="14079" width="13.44140625" customWidth="1"/>
    <col min="14083" max="14083" width="11.6640625" customWidth="1"/>
    <col min="14084" max="14084" width="12.44140625" customWidth="1"/>
    <col min="14085" max="14086" width="11.44140625" customWidth="1"/>
    <col min="14335" max="14335" width="13.44140625" customWidth="1"/>
    <col min="14339" max="14339" width="11.6640625" customWidth="1"/>
    <col min="14340" max="14340" width="12.44140625" customWidth="1"/>
    <col min="14341" max="14342" width="11.44140625" customWidth="1"/>
    <col min="14591" max="14591" width="13.44140625" customWidth="1"/>
    <col min="14595" max="14595" width="11.6640625" customWidth="1"/>
    <col min="14596" max="14596" width="12.44140625" customWidth="1"/>
    <col min="14597" max="14598" width="11.44140625" customWidth="1"/>
    <col min="14847" max="14847" width="13.44140625" customWidth="1"/>
    <col min="14851" max="14851" width="11.6640625" customWidth="1"/>
    <col min="14852" max="14852" width="12.44140625" customWidth="1"/>
    <col min="14853" max="14854" width="11.44140625" customWidth="1"/>
    <col min="15103" max="15103" width="13.44140625" customWidth="1"/>
    <col min="15107" max="15107" width="11.6640625" customWidth="1"/>
    <col min="15108" max="15108" width="12.44140625" customWidth="1"/>
    <col min="15109" max="15110" width="11.44140625" customWidth="1"/>
    <col min="15359" max="15359" width="13.44140625" customWidth="1"/>
    <col min="15363" max="15363" width="11.6640625" customWidth="1"/>
    <col min="15364" max="15364" width="12.44140625" customWidth="1"/>
    <col min="15365" max="15366" width="11.44140625" customWidth="1"/>
    <col min="15615" max="15615" width="13.44140625" customWidth="1"/>
    <col min="15619" max="15619" width="11.6640625" customWidth="1"/>
    <col min="15620" max="15620" width="12.44140625" customWidth="1"/>
    <col min="15621" max="15622" width="11.44140625" customWidth="1"/>
    <col min="15871" max="15871" width="13.44140625" customWidth="1"/>
    <col min="15875" max="15875" width="11.6640625" customWidth="1"/>
    <col min="15876" max="15876" width="12.44140625" customWidth="1"/>
    <col min="15877" max="15878" width="11.44140625" customWidth="1"/>
    <col min="16127" max="16127" width="13.44140625" customWidth="1"/>
    <col min="16131" max="16131" width="11.6640625" customWidth="1"/>
    <col min="16132" max="16132" width="12.44140625" customWidth="1"/>
    <col min="16133" max="16134" width="11.44140625" customWidth="1"/>
  </cols>
  <sheetData>
    <row r="1" spans="1:6" ht="13.8" thickTop="1" x14ac:dyDescent="0.25">
      <c r="A1" s="30" t="s">
        <v>18</v>
      </c>
      <c r="B1" s="31"/>
      <c r="C1" s="31"/>
      <c r="D1" s="31"/>
      <c r="E1" s="32"/>
      <c r="F1" t="s">
        <v>19</v>
      </c>
    </row>
    <row r="2" spans="1:6" x14ac:dyDescent="0.25">
      <c r="A2" s="2"/>
      <c r="B2" s="1"/>
      <c r="C2" s="29"/>
      <c r="D2" s="1"/>
      <c r="E2" s="3"/>
    </row>
    <row r="3" spans="1:6" x14ac:dyDescent="0.25">
      <c r="A3" s="4"/>
      <c r="B3" s="5" t="s">
        <v>2</v>
      </c>
      <c r="C3" s="6">
        <v>0.1</v>
      </c>
      <c r="D3" s="7" t="s">
        <v>1</v>
      </c>
      <c r="E3" s="8"/>
    </row>
    <row r="4" spans="1:6" ht="15.6" x14ac:dyDescent="0.25">
      <c r="A4" s="4"/>
      <c r="B4" s="5" t="s">
        <v>3</v>
      </c>
      <c r="C4" s="6">
        <v>0.01</v>
      </c>
      <c r="D4" s="7" t="s">
        <v>4</v>
      </c>
      <c r="E4" s="8"/>
    </row>
    <row r="5" spans="1:6" x14ac:dyDescent="0.25">
      <c r="A5" s="4"/>
      <c r="B5" s="10" t="s">
        <v>5</v>
      </c>
      <c r="C5" s="11">
        <f>(4*$C$4)/(3.14159*$C$3^2)</f>
        <v>1.273240620195506</v>
      </c>
      <c r="D5" t="s">
        <v>6</v>
      </c>
      <c r="E5" s="8"/>
    </row>
    <row r="6" spans="1:6" x14ac:dyDescent="0.25">
      <c r="A6" s="4"/>
      <c r="B6" s="10" t="s">
        <v>7</v>
      </c>
      <c r="C6" s="12">
        <f>($C$5*$C$3)/$C$8</f>
        <v>127324.06201955061</v>
      </c>
      <c r="E6" s="8"/>
    </row>
    <row r="7" spans="1:6" x14ac:dyDescent="0.25">
      <c r="A7" s="4"/>
      <c r="B7" s="5" t="s">
        <v>16</v>
      </c>
      <c r="C7" s="9">
        <v>6.0999999999999999E-2</v>
      </c>
      <c r="D7" s="7" t="s">
        <v>8</v>
      </c>
      <c r="E7" s="8"/>
    </row>
    <row r="8" spans="1:6" ht="15.6" x14ac:dyDescent="0.25">
      <c r="A8" s="4"/>
      <c r="B8" s="5" t="s">
        <v>9</v>
      </c>
      <c r="C8" s="13">
        <v>9.9999999999999995E-7</v>
      </c>
      <c r="D8" s="7" t="s">
        <v>10</v>
      </c>
      <c r="E8" s="8"/>
    </row>
    <row r="9" spans="1:6" x14ac:dyDescent="0.25">
      <c r="A9" s="4"/>
      <c r="B9" s="10" t="s">
        <v>17</v>
      </c>
      <c r="C9" s="14">
        <f>$C$7/(3.7*1000*$C$3)</f>
        <v>1.6486486486486486E-4</v>
      </c>
      <c r="E9" s="8"/>
    </row>
    <row r="10" spans="1:6" x14ac:dyDescent="0.25">
      <c r="A10" s="4"/>
      <c r="E10" s="8"/>
    </row>
    <row r="11" spans="1:6" ht="16.8" x14ac:dyDescent="0.35">
      <c r="A11" s="15" t="s">
        <v>11</v>
      </c>
      <c r="B11" s="16" t="s">
        <v>12</v>
      </c>
      <c r="C11" s="16" t="s">
        <v>13</v>
      </c>
      <c r="D11" s="16" t="s">
        <v>14</v>
      </c>
      <c r="E11" s="17" t="s">
        <v>15</v>
      </c>
    </row>
    <row r="12" spans="1:6" x14ac:dyDescent="0.25">
      <c r="A12" s="18">
        <v>2.0049999999999998E-2</v>
      </c>
      <c r="B12" s="19">
        <f>$C$6*SQRT(A12)</f>
        <v>18028.835409466283</v>
      </c>
      <c r="C12" s="20">
        <f>2.51/B12</f>
        <v>1.3922141630302368E-4</v>
      </c>
      <c r="D12" s="21">
        <f>-2*LOG10(($C$9+C12))</f>
        <v>7.0340063451604689</v>
      </c>
      <c r="E12" s="22">
        <f>(1/D12)^2</f>
        <v>2.0211311172825212E-2</v>
      </c>
    </row>
    <row r="13" spans="1:6" x14ac:dyDescent="0.25">
      <c r="A13" s="18">
        <f>E12</f>
        <v>2.0211311172825212E-2</v>
      </c>
      <c r="B13" s="19">
        <f t="shared" ref="B13:B17" si="0">$C$6*SQRT(A13)</f>
        <v>18101.215121472276</v>
      </c>
      <c r="C13" s="20">
        <f t="shared" ref="C13:C17" si="1">2.51/B13</f>
        <v>1.3866472406167654E-4</v>
      </c>
      <c r="D13" s="21">
        <f t="shared" ref="D13:D17" si="2">-2*LOG10(($C$9+C13))</f>
        <v>7.0355979325305951</v>
      </c>
      <c r="E13" s="22">
        <f t="shared" ref="E13:E17" si="3">(1/D13)^2</f>
        <v>2.020216783365561E-2</v>
      </c>
    </row>
    <row r="14" spans="1:6" x14ac:dyDescent="0.25">
      <c r="A14" s="18">
        <f>E13</f>
        <v>2.020216783365561E-2</v>
      </c>
      <c r="B14" s="19">
        <f t="shared" si="0"/>
        <v>18097.120278980197</v>
      </c>
      <c r="C14" s="20">
        <f t="shared" si="1"/>
        <v>1.3869609978308894E-4</v>
      </c>
      <c r="D14" s="21">
        <f t="shared" si="2"/>
        <v>7.0355081515079325</v>
      </c>
      <c r="E14" s="22">
        <f t="shared" si="3"/>
        <v>2.0202683441859583E-2</v>
      </c>
    </row>
    <row r="15" spans="1:6" x14ac:dyDescent="0.25">
      <c r="A15" s="18">
        <f>E14</f>
        <v>2.0202683441859583E-2</v>
      </c>
      <c r="B15" s="19">
        <f t="shared" si="0"/>
        <v>18097.351218655192</v>
      </c>
      <c r="C15" s="20">
        <f t="shared" si="1"/>
        <v>1.3869432988694117E-4</v>
      </c>
      <c r="D15" s="21">
        <f t="shared" si="2"/>
        <v>7.0355132157847056</v>
      </c>
      <c r="E15" s="22">
        <f t="shared" si="3"/>
        <v>2.0202654357430187E-2</v>
      </c>
    </row>
    <row r="16" spans="1:6" x14ac:dyDescent="0.25">
      <c r="A16" s="18">
        <f>E15</f>
        <v>2.0202654357430187E-2</v>
      </c>
      <c r="B16" s="19">
        <f t="shared" si="0"/>
        <v>18097.338191887615</v>
      </c>
      <c r="C16" s="20">
        <f t="shared" si="1"/>
        <v>1.3869442972144614E-4</v>
      </c>
      <c r="D16" s="21">
        <f t="shared" si="2"/>
        <v>7.0355129301233372</v>
      </c>
      <c r="E16" s="22">
        <f t="shared" si="3"/>
        <v>2.020265599799799E-2</v>
      </c>
    </row>
    <row r="17" spans="1:5" x14ac:dyDescent="0.25">
      <c r="A17" s="18">
        <f>E16</f>
        <v>2.020265599799799E-2</v>
      </c>
      <c r="B17" s="19">
        <f t="shared" si="0"/>
        <v>18097.338926689816</v>
      </c>
      <c r="C17" s="20">
        <f t="shared" si="1"/>
        <v>1.3869442409006726E-4</v>
      </c>
      <c r="D17" s="21">
        <f t="shared" si="2"/>
        <v>7.0355129462366754</v>
      </c>
      <c r="E17" s="22">
        <f t="shared" si="3"/>
        <v>2.0202655905458267E-2</v>
      </c>
    </row>
    <row r="18" spans="1:5" x14ac:dyDescent="0.25">
      <c r="A18" s="4"/>
      <c r="E18" s="8"/>
    </row>
    <row r="19" spans="1:5" x14ac:dyDescent="0.25">
      <c r="A19" s="4"/>
      <c r="B19" s="5" t="s">
        <v>0</v>
      </c>
      <c r="C19" s="7">
        <v>100</v>
      </c>
      <c r="D19" s="7" t="s">
        <v>1</v>
      </c>
      <c r="E19" s="8"/>
    </row>
    <row r="20" spans="1:5" x14ac:dyDescent="0.25">
      <c r="A20" s="4"/>
      <c r="B20" s="26" t="s">
        <v>20</v>
      </c>
      <c r="C20" s="27">
        <f>(E17*C19*C5*C5)/(19.62*C3)</f>
        <v>1.6692847845427239</v>
      </c>
      <c r="D20" s="28" t="s">
        <v>1</v>
      </c>
      <c r="E20" s="8"/>
    </row>
    <row r="21" spans="1:5" x14ac:dyDescent="0.25">
      <c r="A21" s="4"/>
      <c r="E21" s="8"/>
    </row>
    <row r="22" spans="1:5" ht="13.8" thickBot="1" x14ac:dyDescent="0.3">
      <c r="A22" s="23"/>
      <c r="B22" s="24"/>
      <c r="C22" s="24"/>
      <c r="D22" s="24"/>
      <c r="E22" s="25"/>
    </row>
    <row r="23" spans="1:5" ht="13.8" thickTop="1" x14ac:dyDescent="0.25"/>
  </sheetData>
  <mergeCells count="1">
    <mergeCell ref="A1:E1"/>
  </mergeCell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25237-9540-465F-8E79-1C64B22B049D}">
  <dimension ref="A1"/>
  <sheetViews>
    <sheetView workbookViewId="0">
      <selection activeCell="S16" sqref="S16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B0DEC-74C1-4AF3-8098-BAAA5DD99247}">
  <dimension ref="A1"/>
  <sheetViews>
    <sheetView workbookViewId="0">
      <selection activeCell="P20" sqref="P20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533A7-DD46-4031-8C8B-E47DA2022C43}">
  <dimension ref="A1:O15"/>
  <sheetViews>
    <sheetView tabSelected="1" zoomScale="125" zoomScaleNormal="125" workbookViewId="0">
      <selection activeCell="D8" sqref="D8"/>
    </sheetView>
  </sheetViews>
  <sheetFormatPr defaultRowHeight="17.399999999999999" x14ac:dyDescent="0.3"/>
  <cols>
    <col min="1" max="1" width="15.6640625" style="34" customWidth="1"/>
    <col min="2" max="2" width="14.6640625" style="34" customWidth="1"/>
    <col min="3" max="4" width="7.44140625" style="34" customWidth="1"/>
    <col min="5" max="5" width="7.5546875" style="34" customWidth="1"/>
    <col min="6" max="6" width="6.6640625" style="34" customWidth="1"/>
    <col min="7" max="7" width="8.5546875" style="34" customWidth="1"/>
    <col min="8" max="8" width="8.33203125" style="34" customWidth="1"/>
    <col min="9" max="9" width="8.88671875" style="34" customWidth="1"/>
    <col min="10" max="10" width="7" style="34" customWidth="1"/>
    <col min="11" max="11" width="8.88671875" style="34" customWidth="1"/>
    <col min="12" max="12" width="11.77734375" style="34" customWidth="1"/>
    <col min="13" max="13" width="11.21875" style="34" customWidth="1"/>
    <col min="14" max="14" width="9.77734375" style="34" customWidth="1"/>
    <col min="15" max="15" width="7.6640625" style="34" customWidth="1"/>
    <col min="16" max="16" width="14.88671875" style="34" customWidth="1"/>
    <col min="17" max="17" width="14" style="34" customWidth="1"/>
    <col min="18" max="18" width="13.33203125" style="34" customWidth="1"/>
    <col min="19" max="16384" width="8.88671875" style="34"/>
  </cols>
  <sheetData>
    <row r="1" spans="1:15" s="33" customFormat="1" x14ac:dyDescent="0.3">
      <c r="A1" s="36" t="s">
        <v>21</v>
      </c>
      <c r="B1" s="37" t="s">
        <v>33</v>
      </c>
    </row>
    <row r="2" spans="1:15" x14ac:dyDescent="0.3">
      <c r="A2" s="34" t="s">
        <v>50</v>
      </c>
      <c r="B2" s="34" t="s">
        <v>34</v>
      </c>
    </row>
    <row r="3" spans="1:15" x14ac:dyDescent="0.3">
      <c r="A3" s="34" t="s">
        <v>51</v>
      </c>
      <c r="B3" s="34" t="s">
        <v>35</v>
      </c>
    </row>
    <row r="4" spans="1:15" ht="18" x14ac:dyDescent="0.35">
      <c r="A4" s="34" t="s">
        <v>52</v>
      </c>
      <c r="B4" s="34" t="s">
        <v>55</v>
      </c>
    </row>
    <row r="5" spans="1:15" x14ac:dyDescent="0.3">
      <c r="A5" s="34" t="s">
        <v>53</v>
      </c>
      <c r="B5" s="34" t="s">
        <v>36</v>
      </c>
    </row>
    <row r="6" spans="1:15" x14ac:dyDescent="0.3">
      <c r="A6" s="34" t="s">
        <v>54</v>
      </c>
    </row>
    <row r="8" spans="1:15" ht="81.599999999999994" customHeight="1" x14ac:dyDescent="0.3">
      <c r="I8" s="43"/>
      <c r="J8" s="43" t="s">
        <v>45</v>
      </c>
      <c r="K8" s="43"/>
      <c r="M8" s="40" t="s">
        <v>39</v>
      </c>
    </row>
    <row r="9" spans="1:15" x14ac:dyDescent="0.3">
      <c r="A9" s="38" t="s">
        <v>44</v>
      </c>
      <c r="B9" s="38" t="s">
        <v>27</v>
      </c>
      <c r="C9" s="38" t="s">
        <v>28</v>
      </c>
      <c r="D9" s="38" t="s">
        <v>24</v>
      </c>
      <c r="E9" s="38" t="s">
        <v>32</v>
      </c>
      <c r="F9" s="38" t="s">
        <v>29</v>
      </c>
      <c r="G9" s="38" t="s">
        <v>30</v>
      </c>
      <c r="H9" s="38" t="s">
        <v>38</v>
      </c>
      <c r="I9" s="39" t="s">
        <v>37</v>
      </c>
      <c r="J9" s="39" t="s">
        <v>56</v>
      </c>
      <c r="K9" s="39" t="s">
        <v>43</v>
      </c>
      <c r="L9" s="41" t="s">
        <v>46</v>
      </c>
      <c r="M9" s="41" t="s">
        <v>47</v>
      </c>
      <c r="N9" s="41" t="s">
        <v>48</v>
      </c>
      <c r="O9" s="38" t="s">
        <v>31</v>
      </c>
    </row>
    <row r="10" spans="1:15" x14ac:dyDescent="0.3">
      <c r="A10" s="34" t="s">
        <v>22</v>
      </c>
      <c r="H10" s="42" t="s">
        <v>41</v>
      </c>
      <c r="I10" s="44" t="s">
        <v>40</v>
      </c>
      <c r="J10" s="44" t="s">
        <v>42</v>
      </c>
      <c r="K10" s="44" t="s">
        <v>49</v>
      </c>
      <c r="L10" s="45">
        <v>200.31</v>
      </c>
      <c r="M10" s="45">
        <v>0.31</v>
      </c>
      <c r="N10" s="45">
        <f>L10-M10</f>
        <v>200</v>
      </c>
      <c r="O10" s="35"/>
    </row>
    <row r="11" spans="1:15" x14ac:dyDescent="0.3">
      <c r="A11" s="34" t="s">
        <v>57</v>
      </c>
      <c r="B11" s="48">
        <v>61</v>
      </c>
      <c r="C11" s="48">
        <f>B11+C10</f>
        <v>61</v>
      </c>
      <c r="D11" s="48">
        <v>305</v>
      </c>
      <c r="E11" s="48">
        <f>(PI()*(D11/1000)^2)/4</f>
        <v>7.3061664150047625E-2</v>
      </c>
      <c r="F11" s="48">
        <v>2.44</v>
      </c>
      <c r="G11" s="48">
        <v>0.02</v>
      </c>
      <c r="H11" s="48">
        <f>(F11^2)/(2*9.81)</f>
        <v>0.30344546381243626</v>
      </c>
      <c r="I11" s="47">
        <f>G11*H11*(B11/(D11/1000))</f>
        <v>1.213781855249745</v>
      </c>
      <c r="J11" s="47">
        <v>0</v>
      </c>
      <c r="K11" s="47">
        <f>I11+J11</f>
        <v>1.213781855249745</v>
      </c>
      <c r="L11" s="46">
        <f>L10-K11</f>
        <v>199.09621814475025</v>
      </c>
      <c r="M11" s="47">
        <f>H11</f>
        <v>0.30344546381243626</v>
      </c>
      <c r="N11" s="46">
        <f t="shared" ref="N11:N15" si="0">L11-M11</f>
        <v>198.79277268093782</v>
      </c>
      <c r="O11" s="35">
        <f>F11*E11</f>
        <v>0.1782704605261162</v>
      </c>
    </row>
    <row r="12" spans="1:15" x14ac:dyDescent="0.3">
      <c r="A12" s="34" t="s">
        <v>23</v>
      </c>
      <c r="B12" s="48">
        <v>0.5</v>
      </c>
      <c r="C12" s="48">
        <f t="shared" ref="C12:C15" si="1">B12+C11</f>
        <v>61.5</v>
      </c>
      <c r="D12" s="48"/>
      <c r="E12" s="48"/>
      <c r="F12" s="48"/>
      <c r="G12" s="48"/>
      <c r="H12" s="48"/>
      <c r="I12" s="47">
        <v>0</v>
      </c>
      <c r="J12" s="47">
        <f>H13*0.37</f>
        <v>1.7730296889508976</v>
      </c>
      <c r="K12" s="47">
        <f>I12+J12</f>
        <v>1.7730296889508976</v>
      </c>
      <c r="L12" s="46">
        <f>L11-K12</f>
        <v>197.32318845579937</v>
      </c>
      <c r="M12" s="47">
        <f>H13</f>
        <v>4.7919721322997235</v>
      </c>
      <c r="N12" s="46">
        <f t="shared" si="0"/>
        <v>192.53121632349965</v>
      </c>
    </row>
    <row r="13" spans="1:15" x14ac:dyDescent="0.3">
      <c r="A13" s="34" t="s">
        <v>24</v>
      </c>
      <c r="B13" s="48">
        <v>30.5</v>
      </c>
      <c r="C13" s="48">
        <f t="shared" si="1"/>
        <v>92</v>
      </c>
      <c r="D13" s="48">
        <v>153</v>
      </c>
      <c r="E13" s="48">
        <f>(PI()*(D13/1000)^2)/4</f>
        <v>1.8385385606970867E-2</v>
      </c>
      <c r="F13" s="48">
        <f>O11/E13</f>
        <v>9.6963133837412965</v>
      </c>
      <c r="G13" s="48">
        <v>1.4999999999999999E-2</v>
      </c>
      <c r="H13" s="48">
        <f>(F13^2)/(2*9.81)</f>
        <v>4.7919721322997235</v>
      </c>
      <c r="I13" s="47">
        <f>G13*H13*(B13/(D13/1000))</f>
        <v>14.328936277955055</v>
      </c>
      <c r="J13" s="47">
        <v>0</v>
      </c>
      <c r="K13" s="47">
        <f t="shared" ref="K13:K15" si="2">I13+J13</f>
        <v>14.328936277955055</v>
      </c>
      <c r="L13" s="46">
        <f t="shared" ref="L13:L15" si="3">L12-K13</f>
        <v>182.99425217784432</v>
      </c>
      <c r="M13" s="47">
        <f>H13</f>
        <v>4.7919721322997235</v>
      </c>
      <c r="N13" s="46">
        <f t="shared" si="0"/>
        <v>178.2022800455446</v>
      </c>
    </row>
    <row r="14" spans="1:15" x14ac:dyDescent="0.3">
      <c r="A14" s="34" t="s">
        <v>25</v>
      </c>
      <c r="B14" s="48">
        <v>0.5</v>
      </c>
      <c r="C14" s="48">
        <f t="shared" si="1"/>
        <v>92.5</v>
      </c>
      <c r="D14" s="48"/>
      <c r="E14" s="48"/>
      <c r="F14" s="48"/>
      <c r="G14" s="48"/>
      <c r="H14" s="48"/>
      <c r="I14" s="47">
        <v>0</v>
      </c>
      <c r="J14" s="47">
        <f>((F13-F15)^2)/(2*9.81)</f>
        <v>2.6836943895546925</v>
      </c>
      <c r="K14" s="47">
        <f t="shared" si="2"/>
        <v>2.6836943895546925</v>
      </c>
      <c r="L14" s="46">
        <f t="shared" si="3"/>
        <v>180.31055778828963</v>
      </c>
      <c r="M14" s="47">
        <f>H15</f>
        <v>0.30344546381243626</v>
      </c>
      <c r="N14" s="46">
        <f t="shared" si="0"/>
        <v>180.00711232447719</v>
      </c>
    </row>
    <row r="15" spans="1:15" x14ac:dyDescent="0.3">
      <c r="A15" s="34" t="s">
        <v>26</v>
      </c>
      <c r="B15" s="48">
        <v>30.5</v>
      </c>
      <c r="C15" s="48">
        <f t="shared" si="1"/>
        <v>123</v>
      </c>
      <c r="D15" s="48">
        <v>305</v>
      </c>
      <c r="E15" s="48">
        <f>(PI()*(D15/1000)^2)/4</f>
        <v>7.3061664150047625E-2</v>
      </c>
      <c r="F15" s="48">
        <f>O11/E15</f>
        <v>2.44</v>
      </c>
      <c r="G15" s="48">
        <v>0.02</v>
      </c>
      <c r="H15" s="48">
        <f>(F15^2)/(2*9.81)</f>
        <v>0.30344546381243626</v>
      </c>
      <c r="I15" s="47">
        <f>G15*H15*(B15/(D15/1000))</f>
        <v>0.60689092762487251</v>
      </c>
      <c r="J15" s="47">
        <v>0</v>
      </c>
      <c r="K15" s="47">
        <f t="shared" si="2"/>
        <v>0.60689092762487251</v>
      </c>
      <c r="L15" s="46">
        <f t="shared" si="3"/>
        <v>179.70366686066475</v>
      </c>
      <c r="M15" s="47">
        <f>H15</f>
        <v>0.30344546381243626</v>
      </c>
      <c r="N15" s="46">
        <f t="shared" si="0"/>
        <v>179.40022139685232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4</vt:i4>
      </vt:variant>
    </vt:vector>
  </HeadingPairs>
  <TitlesOfParts>
    <vt:vector size="4" baseType="lpstr">
      <vt:lpstr>Λύση C-W</vt:lpstr>
      <vt:lpstr>ΔΙΑΓΡ. MOODY</vt:lpstr>
      <vt:lpstr>ΠΙΝ.Α-1</vt:lpstr>
      <vt:lpstr>ΕΠΙΛΥΣΗ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Sotiris</cp:lastModifiedBy>
  <dcterms:created xsi:type="dcterms:W3CDTF">2020-04-27T18:47:09Z</dcterms:created>
  <dcterms:modified xsi:type="dcterms:W3CDTF">2021-05-09T23:27:15Z</dcterms:modified>
</cp:coreProperties>
</file>